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22023\"/>
    </mc:Choice>
  </mc:AlternateContent>
  <xr:revisionPtr revIDLastSave="0" documentId="13_ncr:1_{9FC1D8B5-5817-40BF-AB9C-C93247618CD2}" xr6:coauthVersionLast="36" xr6:coauthVersionMax="36" xr10:uidLastSave="{00000000-0000-0000-0000-000000000000}"/>
  <bookViews>
    <workbookView xWindow="0" yWindow="0" windowWidth="28800" windowHeight="11805" xr2:uid="{C57FC6F5-984A-41D9-88F5-CE7D06183C30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[1]Programa!#REF!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[1]Programa!#REF!</definedName>
    <definedName name="________dcc99" localSheetId="0">#REF!</definedName>
    <definedName name="________dcc99">#REF!</definedName>
    <definedName name="________DES2" localSheetId="0">'[2]EVALUACIÓN PRIVADA'!#REF!</definedName>
    <definedName name="________DES2">'[2]EVALUACIÓN PRIVADA'!#REF!</definedName>
    <definedName name="________DES3">'[2]EVALUACIÓN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[1]Programa!#REF!</definedName>
    <definedName name="________mk14">[3]NFPEntps!#REF!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'[4]Serv&amp;Trans'!#REF!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[1]Programa!#REF!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'[2]EVALUACIÓN PRIVADA'!#REF!</definedName>
    <definedName name="________tot2">'[2]EVALUACIÓN PRIVADA'!#REF!</definedName>
    <definedName name="________tot3">'[2]EVALUACIÓN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[5]Programa!#REF!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[5]Programa!#REF!</definedName>
    <definedName name="_______dcc99" localSheetId="0">#REF!</definedName>
    <definedName name="_______dcc99">#REF!</definedName>
    <definedName name="_______DES2" localSheetId="0">'[2]EVALUACIÓN PRIVADA'!#REF!</definedName>
    <definedName name="_______DES2">'[2]EVALUACIÓN PRIVADA'!#REF!</definedName>
    <definedName name="_______DES3">'[2]EVALUACIÓN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[5]Programa!#REF!</definedName>
    <definedName name="_______mk14">[6]NFPEntps!#REF!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'[4]Serv&amp;Trans'!#REF!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[5]Programa!#REF!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'[2]EVALUACIÓN PRIVADA'!#REF!</definedName>
    <definedName name="_______tot2">'[2]EVALUACIÓN PRIVADA'!#REF!</definedName>
    <definedName name="_______tot3">'[2]EVALUACIÓN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[5]Programa!#REF!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[5]Programa!#REF!</definedName>
    <definedName name="______dcc99" localSheetId="0">#REF!</definedName>
    <definedName name="______dcc99">#REF!</definedName>
    <definedName name="______DES2" localSheetId="0">'[2]EVALUACIÓN PRIVADA'!#REF!</definedName>
    <definedName name="______DES2">'[2]EVALUACIÓN PRIVADA'!#REF!</definedName>
    <definedName name="______DES3">'[2]EVALUACIÓN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[5]Programa!#REF!</definedName>
    <definedName name="______mk14">[6]NFPEntps!#REF!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'[4]Serv&amp;Trans'!#REF!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[5]Programa!#REF!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'[2]EVALUACIÓN PRIVADA'!#REF!</definedName>
    <definedName name="______tot2">'[2]EVALUACIÓN PRIVADA'!#REF!</definedName>
    <definedName name="______tot3">'[2]EVALUACIÓN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[5]Programa!#REF!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[5]Programa!#REF!</definedName>
    <definedName name="_____dcc99" localSheetId="0">#REF!</definedName>
    <definedName name="_____dcc99">#REF!</definedName>
    <definedName name="_____DES2" localSheetId="0">'[2]EVALUACIÓN PRIVADA'!#REF!</definedName>
    <definedName name="_____DES2">'[2]EVALUACIÓN PRIVADA'!#REF!</definedName>
    <definedName name="_____DES3">'[2]EVALUACIÓN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[5]Programa!#REF!</definedName>
    <definedName name="_____mk14">[6]NFPEntps!#REF!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'[4]Serv&amp;Trans'!#REF!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[5]Programa!#REF!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'[2]EVALUACIÓN PRIVADA'!#REF!</definedName>
    <definedName name="_____tot2">'[2]EVALUACIÓN PRIVADA'!#REF!</definedName>
    <definedName name="_____tot3">'[2]EVALUACIÓN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[5]Programa!#REF!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[5]Programa!#REF!</definedName>
    <definedName name="____dcc99" localSheetId="0">#REF!</definedName>
    <definedName name="____dcc99">#REF!</definedName>
    <definedName name="____DES2" localSheetId="0">'[2]EVALUACIÓN PRIVADA'!#REF!</definedName>
    <definedName name="____DES2">'[2]EVALUACIÓN PRIVADA'!#REF!</definedName>
    <definedName name="____DES3">'[2]EVALUACIÓN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[5]Programa!#REF!</definedName>
    <definedName name="____mk14">[6]NFPEntps!#REF!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'[4]Serv&amp;Trans'!#REF!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[5]Programa!#REF!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'[2]EVALUACIÓN PRIVADA'!#REF!</definedName>
    <definedName name="____tot2">'[2]EVALUACIÓN PRIVADA'!#REF!</definedName>
    <definedName name="____tot3">'[2]EVALUACIÓN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[5]Programa!#REF!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[5]Programa!#REF!</definedName>
    <definedName name="___dcc99" localSheetId="0">#REF!</definedName>
    <definedName name="___dcc99">#REF!</definedName>
    <definedName name="___DES2" localSheetId="0">'[2]EVALUACIÓN PRIVADA'!#REF!</definedName>
    <definedName name="___DES2">'[2]EVALUACIÓN PRIVADA'!#REF!</definedName>
    <definedName name="___DES3">'[2]EVALUACIÓN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[5]Programa!#REF!</definedName>
    <definedName name="___mk14">[6]NFPEntps!#REF!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'[4]Serv&amp;Trans'!#REF!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[5]Programa!#REF!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'[2]EVALUACIÓN PRIVADA'!#REF!</definedName>
    <definedName name="___tot2">'[2]EVALUACIÓN PRIVADA'!#REF!</definedName>
    <definedName name="___tot3">'[2]EVALUACIÓN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localSheetId="0" hidden="1">[7]SPNF!#REF!</definedName>
    <definedName name="__123Graph_E" hidden="1">[7]SPNF!#REF!</definedName>
    <definedName name="__123Graph_F" localSheetId="0" hidden="1">[7]SPNF!#REF!</definedName>
    <definedName name="__123Graph_F" hidden="1">[7]SPNF!#REF!</definedName>
    <definedName name="__123Graph_X" hidden="1">[9]FLUJO!$B$7901:$C$7901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[5]Programa!#REF!</definedName>
    <definedName name="__bem98">[5]Programa!#REF!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'[2]EVALUACIÓN PRIVADA'!#REF!</definedName>
    <definedName name="__cap2">'[2]EVALUACIÓN PRIVADA'!#REF!</definedName>
    <definedName name="__cap3" localSheetId="0">'[2]EVALUACIÓN PRIVADA'!#REF!</definedName>
    <definedName name="__cap3">'[2]EVALUACIÓN PRIVADA'!#REF!</definedName>
    <definedName name="__cas2" localSheetId="0">'[2]EVALUACIÓN SOCIOECONÓMICA'!#REF!</definedName>
    <definedName name="__cas2">'[2]EVALUACIÓN SOCIOECONÓMICA'!#REF!</definedName>
    <definedName name="__cas3" localSheetId="0">'[2]EVALUACIÓN SOCIOECONÓMICA'!#REF!</definedName>
    <definedName name="__cas3">'[2]EVALUACIÓN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[5]Programa!#REF!</definedName>
    <definedName name="__dcc98">[5]Programa!#REF!</definedName>
    <definedName name="__dcc99" localSheetId="0">#REF!</definedName>
    <definedName name="__dcc99">#REF!</definedName>
    <definedName name="__DES2" localSheetId="0">'[2]EVALUACIÓN PRIVADA'!#REF!</definedName>
    <definedName name="__DES2">'[2]EVALUACIÓN PRIVADA'!#REF!</definedName>
    <definedName name="__DES3" localSheetId="0">'[2]EVALUACIÓN PRIVADA'!#REF!</definedName>
    <definedName name="__DES3">'[2]EVALUACIÓN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'[2]ANÁLISIS DE SENSIBILIDAD'!#REF!</definedName>
    <definedName name="__Ind12">'[2]ANÁLISIS DE SENSIBILIDAD'!#REF!</definedName>
    <definedName name="__Ind17" localSheetId="0">'[2]ANÁLISIS DE SENSIBILIDAD'!#REF!</definedName>
    <definedName name="__Ind17">'[2]ANÁLISIS DE SENSIBILIDAD'!#REF!</definedName>
    <definedName name="__Ind18" localSheetId="0">'[2]ANÁLISIS DE SENSIBILIDAD'!#REF!</definedName>
    <definedName name="__Ind18">'[2]ANÁLISIS DE SENSIBILIDAD'!#REF!</definedName>
    <definedName name="__Ind22" localSheetId="0">'[2]ANÁLISIS DE SENSIBILIDAD'!#REF!</definedName>
    <definedName name="__Ind22">'[2]ANÁLISIS DE SENSIBILIDAD'!#REF!</definedName>
    <definedName name="__Ind27" localSheetId="0">'[2]ANÁLISIS DE SENSIBILIDAD'!#REF!</definedName>
    <definedName name="__Ind27">'[2]ANÁLISIS DE SENSIBILIDAD'!#REF!</definedName>
    <definedName name="__Ind28" localSheetId="0">'[2]ANÁLISIS DE SENSIBILIDAD'!#REF!</definedName>
    <definedName name="__Ind28">'[2]ANÁLISIS DE SENSIBILIDAD'!#REF!</definedName>
    <definedName name="__Ind32" localSheetId="0">'[2]ANÁLISIS DE SENSIBILIDAD'!#REF!</definedName>
    <definedName name="__Ind32">'[2]ANÁLISIS DE SENSIBILIDAD'!#REF!</definedName>
    <definedName name="__Ind41" localSheetId="0">[2]INDICADORES!#REF!</definedName>
    <definedName name="__Ind41">[2]INDICADORES!#REF!</definedName>
    <definedName name="__Ind42" localSheetId="0">[2]INDICADORES!#REF!</definedName>
    <definedName name="__Ind42">[2]INDICADORES!#REF!</definedName>
    <definedName name="__Ind43" localSheetId="0">[2]INDICADORES!#REF!</definedName>
    <definedName name="__Ind43">[2]INDICADORES!#REF!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[5]Programa!#REF!</definedName>
    <definedName name="__me98">[5]Programa!#REF!</definedName>
    <definedName name="__mk14" localSheetId="0">[6]NFPEntps!#REF!</definedName>
    <definedName name="__mk14">[6]NFPEntps!#REF!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'[4]Serv&amp;Trans'!#REF!</definedName>
    <definedName name="__OUT2">'[4]Serv&amp;Trans'!#REF!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[5]Programa!#REF!</definedName>
    <definedName name="__pib98">[5]Programa!#REF!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'[2]EVALUACIÓN SOCIOECONÓMICA'!#REF!</definedName>
    <definedName name="__sel10">'[2]EVALUACIÓN SOCIOECONÓMICA'!#REF!</definedName>
    <definedName name="__sel11" localSheetId="0">'[2]EVALUACIÓN SOCIOECONÓMICA'!#REF!</definedName>
    <definedName name="__sel11">'[2]EVALUACIÓN SOCIOECONÓMICA'!#REF!</definedName>
    <definedName name="__sel12" localSheetId="0">'[2]EVALUACIÓN PRIVADA'!#REF!</definedName>
    <definedName name="__sel12">'[2]EVALUACIÓN PRIVADA'!#REF!</definedName>
    <definedName name="__sel13" localSheetId="0">'[2]EVALUACIÓN PRIVADA'!#REF!</definedName>
    <definedName name="__sel13">'[2]EVALUACIÓN PRIVADA'!#REF!</definedName>
    <definedName name="__sel14" localSheetId="0">'[2]EVALUACIÓN PRIVADA'!#REF!</definedName>
    <definedName name="__sel14">'[2]EVALUACIÓN PRIVADA'!#REF!</definedName>
    <definedName name="__sel16" localSheetId="0">'[2]EVALUACIÓN PRIVADA'!#REF!</definedName>
    <definedName name="__sel16">'[2]EVALUACIÓN PRIVADA'!#REF!</definedName>
    <definedName name="__sel18" localSheetId="0">[2]FINANCIACIÓN!#REF!</definedName>
    <definedName name="__sel18">[2]FINANCIACIÓN!#REF!</definedName>
    <definedName name="__sel22" localSheetId="0">'[2]EVALUACIÓN PRIVADA'!#REF!</definedName>
    <definedName name="__sel22">'[2]EVALUACIÓN PRIVADA'!#REF!</definedName>
    <definedName name="__sel23" localSheetId="0">'[2]EVALUACIÓN SOCIOECONÓMICA'!#REF!</definedName>
    <definedName name="__sel23">'[2]EVALUACIÓN SOCIOECONÓMICA'!#REF!</definedName>
    <definedName name="__sel24" localSheetId="0">'[2]EVALUACIÓN SOCIOECONÓMICA'!#REF!</definedName>
    <definedName name="__sel24">'[2]EVALUACIÓN SOCIOECONÓMICA'!#REF!</definedName>
    <definedName name="__sel31" localSheetId="0">'[2]EVALUACIÓN PRIVADA'!#REF!</definedName>
    <definedName name="__sel31">'[2]EVALUACIÓN PRIVADA'!#REF!</definedName>
    <definedName name="__sel32" localSheetId="0">'[2]EVALUACIÓN PRIVADA'!#REF!</definedName>
    <definedName name="__sel32">'[2]EVALUACIÓN PRIVADA'!#REF!</definedName>
    <definedName name="__sel33" localSheetId="0">'[2]EVALUACIÓN SOCIOECONÓMICA'!#REF!</definedName>
    <definedName name="__sel33">'[2]EVALUACIÓN SOCIOECONÓMICA'!#REF!</definedName>
    <definedName name="__sel34" localSheetId="0">'[2]EVALUACIÓN SOCIOECONÓMICA'!#REF!</definedName>
    <definedName name="__sel34">'[2]EVALUACIÓN SOCIOECONÓMICA'!#REF!</definedName>
    <definedName name="__sel5" localSheetId="0">[2]ALTERNATIVAS!#REF!</definedName>
    <definedName name="__sel5">[2]ALTERNATIVAS!#REF!</definedName>
    <definedName name="__sel6" localSheetId="0">'[2]EVALUACIÓN SOCIOECONÓMICA'!#REF!</definedName>
    <definedName name="__sel6">'[2]EVALUACIÓN SOCIOECONÓMICA'!#REF!</definedName>
    <definedName name="__sel7" localSheetId="0">'[2]EVALUACIÓN SOCIOECONÓMICA'!#REF!</definedName>
    <definedName name="__sel7">'[2]EVALUACIÓN SOCIOECONÓMICA'!#REF!</definedName>
    <definedName name="__sel8" localSheetId="0">'[2]EVALUACIÓN SOCIOECONÓMICA'!#REF!</definedName>
    <definedName name="__sel8">'[2]EVALUACIÓN SOCIOECONÓMICA'!#REF!</definedName>
    <definedName name="__sel9" localSheetId="0">'[2]EVALUACIÓN SOCIOECONÓMICA'!#REF!</definedName>
    <definedName name="__sel9">'[2]EVALUACIÓN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'[2]EVALUACIÓN PRIVADA'!#REF!</definedName>
    <definedName name="__tot2">'[2]EVALUACIÓN PRIVADA'!#REF!</definedName>
    <definedName name="__tot3" localSheetId="0">'[2]EVALUACIÓN PRIVADA'!#REF!</definedName>
    <definedName name="__tot3">'[2]EVALUACIÓN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'[2]EVALUACIÓN SOCIOECONÓMICA'!#REF!</definedName>
    <definedName name="_bem98">[10]Programa!#REF!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'[2]EVALUACIÓN PRIVADA'!#REF!</definedName>
    <definedName name="_cap3">'[2]EVALUACIÓN PRIVADA'!#REF!</definedName>
    <definedName name="_cas2" localSheetId="0">'[2]EVALUACIÓN SOCIOECONÓMICA'!#REF!</definedName>
    <definedName name="_cas2">'[2]EVALUACIÓN SOCIOECONÓMICA'!#REF!</definedName>
    <definedName name="_cas3" localSheetId="0">'[2]EVALUACIÓN SOCIOECONÓMICA'!#REF!</definedName>
    <definedName name="_cas3">'[2]EVALUACIÓN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[10]Programa!#REF!</definedName>
    <definedName name="_dcc99" localSheetId="0">#REF!</definedName>
    <definedName name="_dcc99">#REF!</definedName>
    <definedName name="_DES2" localSheetId="0">'[2]EVALUACIÓN PRIVADA'!#REF!</definedName>
    <definedName name="_DES2">'[2]EVALUACIÓN PRIVADA'!#REF!</definedName>
    <definedName name="_DES3">'[2]EVALUACIÓN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[11]C!$P$428:$T$428</definedName>
    <definedName name="_FIS96" localSheetId="0">#REF!</definedName>
    <definedName name="_FIS96">#REF!</definedName>
    <definedName name="_Ind12" localSheetId="0">'[2]ANÁLISIS DE SENSIBILIDAD'!#REF!</definedName>
    <definedName name="_Ind12">'[2]ANÁLISIS DE SENSIBILIDAD'!#REF!</definedName>
    <definedName name="_Ind17" localSheetId="0">'[2]ANÁLISIS DE SENSIBILIDAD'!#REF!</definedName>
    <definedName name="_Ind17">'[2]ANÁLISIS DE SENSIBILIDAD'!#REF!</definedName>
    <definedName name="_Ind18" localSheetId="0">'[2]ANÁLISIS DE SENSIBILIDAD'!#REF!</definedName>
    <definedName name="_Ind18">'[2]ANÁLISIS DE SENSIBILIDAD'!#REF!</definedName>
    <definedName name="_Ind22" localSheetId="0">'[2]ANÁLISIS DE SENSIBILIDAD'!#REF!</definedName>
    <definedName name="_Ind22">'[2]ANÁLISIS DE SENSIBILIDAD'!#REF!</definedName>
    <definedName name="_Ind27" localSheetId="0">'[2]ANÁLISIS DE SENSIBILIDAD'!#REF!</definedName>
    <definedName name="_Ind27">'[2]ANÁLISIS DE SENSIBILIDAD'!#REF!</definedName>
    <definedName name="_Ind28" localSheetId="0">'[2]ANÁLISIS DE SENSIBILIDAD'!#REF!</definedName>
    <definedName name="_Ind28">'[2]ANÁLISIS DE SENSIBILIDAD'!#REF!</definedName>
    <definedName name="_Ind32" localSheetId="0">'[2]ANÁLISIS DE SENSIBILIDAD'!#REF!</definedName>
    <definedName name="_Ind32">'[2]ANÁLISIS DE SENSIBILIDAD'!#REF!</definedName>
    <definedName name="_Ind41" localSheetId="0">[2]INDICADORES!#REF!</definedName>
    <definedName name="_Ind41">[2]INDICADORES!#REF!</definedName>
    <definedName name="_Ind42" localSheetId="0">[2]INDICADORES!#REF!</definedName>
    <definedName name="_Ind42">[2]INDICADORES!#REF!</definedName>
    <definedName name="_Ind43" localSheetId="0">[2]INDICADORES!#REF!</definedName>
    <definedName name="_Ind43">[2]INDICADORES!#REF!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[10]Programa!#REF!</definedName>
    <definedName name="_mk14">[12]NFPEntps!#REF!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'[4]Serv&amp;Trans'!#REF!</definedName>
    <definedName name="_OUT2">'[4]Serv&amp;Trans'!#REF!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[10]Programa!#REF!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 localSheetId="0">'[2]EVALUACIÓN SOCIOECONÓMICA'!#REF!</definedName>
    <definedName name="_sel10">'[2]EVALUACIÓN SOCIOECONÓMICA'!#REF!</definedName>
    <definedName name="_sel11" localSheetId="0">'[2]EVALUACIÓN SOCIOECONÓMICA'!#REF!</definedName>
    <definedName name="_sel11">'[2]EVALUACIÓN SOCIOECONÓMICA'!#REF!</definedName>
    <definedName name="_sel12" localSheetId="0">'[2]EVALUACIÓN PRIVADA'!#REF!</definedName>
    <definedName name="_sel12">'[2]EVALUACIÓN PRIVADA'!#REF!</definedName>
    <definedName name="_sel13" localSheetId="0">'[2]EVALUACIÓN PRIVADA'!#REF!</definedName>
    <definedName name="_sel13">'[2]EVALUACIÓN PRIVADA'!#REF!</definedName>
    <definedName name="_sel14" localSheetId="0">'[2]EVALUACIÓN PRIVADA'!#REF!</definedName>
    <definedName name="_sel14">'[2]EVALUACIÓN PRIVADA'!#REF!</definedName>
    <definedName name="_sel16" localSheetId="0">'[2]EVALUACIÓN PRIVADA'!#REF!</definedName>
    <definedName name="_sel16">'[2]EVALUACIÓN PRIVADA'!#REF!</definedName>
    <definedName name="_sel18" localSheetId="0">[2]FINANCIACIÓN!#REF!</definedName>
    <definedName name="_sel18">[2]FINANCIACIÓN!#REF!</definedName>
    <definedName name="_sel22" localSheetId="0">'[2]EVALUACIÓN PRIVADA'!#REF!</definedName>
    <definedName name="_sel22">'[2]EVALUACIÓN PRIVADA'!#REF!</definedName>
    <definedName name="_sel23" localSheetId="0">'[2]EVALUACIÓN SOCIOECONÓMICA'!#REF!</definedName>
    <definedName name="_sel23">'[2]EVALUACIÓN SOCIOECONÓMICA'!#REF!</definedName>
    <definedName name="_sel24" localSheetId="0">'[2]EVALUACIÓN SOCIOECONÓMICA'!#REF!</definedName>
    <definedName name="_sel24">'[2]EVALUACIÓN SOCIOECONÓMICA'!#REF!</definedName>
    <definedName name="_sel31" localSheetId="0">'[2]EVALUACIÓN PRIVADA'!#REF!</definedName>
    <definedName name="_sel31">'[2]EVALUACIÓN PRIVADA'!#REF!</definedName>
    <definedName name="_sel32" localSheetId="0">'[2]EVALUACIÓN PRIVADA'!#REF!</definedName>
    <definedName name="_sel32">'[2]EVALUACIÓN PRIVADA'!#REF!</definedName>
    <definedName name="_sel33" localSheetId="0">'[2]EVALUACIÓN SOCIOECONÓMICA'!#REF!</definedName>
    <definedName name="_sel33">'[2]EVALUACIÓN SOCIOECONÓMICA'!#REF!</definedName>
    <definedName name="_sel34" localSheetId="0">'[2]EVALUACIÓN SOCIOECONÓMICA'!#REF!</definedName>
    <definedName name="_sel34">'[2]EVALUACIÓN SOCIOECONÓMICA'!#REF!</definedName>
    <definedName name="_sel5" localSheetId="0">[2]ALTERNATIVAS!#REF!</definedName>
    <definedName name="_sel5">[2]ALTERNATIVAS!#REF!</definedName>
    <definedName name="_sel6" localSheetId="0">'[2]EVALUACIÓN SOCIOECONÓMICA'!#REF!</definedName>
    <definedName name="_sel6">'[2]EVALUACIÓN SOCIOECONÓMICA'!#REF!</definedName>
    <definedName name="_sel7" localSheetId="0">'[2]EVALUACIÓN SOCIOECONÓMICA'!#REF!</definedName>
    <definedName name="_sel7">'[2]EVALUACIÓN SOCIOECONÓMICA'!#REF!</definedName>
    <definedName name="_sel8" localSheetId="0">'[2]EVALUACIÓN SOCIOECONÓMICA'!#REF!</definedName>
    <definedName name="_sel8">'[2]EVALUACIÓN SOCIOECONÓMICA'!#REF!</definedName>
    <definedName name="_sel9" localSheetId="0">'[2]EVALUACIÓN SOCIOECONÓMICA'!#REF!</definedName>
    <definedName name="_sel9">'[2]EVALUACIÓN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'[2]EVALUACIÓN PRIVADA'!#REF!</definedName>
    <definedName name="_tot2">'[2]EVALUACIÓN PRIVADA'!#REF!</definedName>
    <definedName name="_tot3">'[2]EVALUACIÓN PRIVADA'!#REF!</definedName>
    <definedName name="_UES96" localSheetId="0">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[10]Programa!#REF!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[10]Programa!#REF!</definedName>
    <definedName name="ahome98j">[10]Programa!#REF!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[10]Programa!#REF!</definedName>
    <definedName name="ahorro98j">[10]Programa!#REF!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kor" localSheetId="0">[2]ALTERNATIVAS!#REF!</definedName>
    <definedName name="alkor">[2]ALTERNATIVAS!#REF!</definedName>
    <definedName name="all" localSheetId="0">#REF!</definedName>
    <definedName name="all">#REF!</definedName>
    <definedName name="alternativa" localSheetId="0">[2]ALTERNATIVAS!#REF!</definedName>
    <definedName name="alternativa">[2]ALTERNATIVAS!#REF!</definedName>
    <definedName name="AlternativaSeleccionada">'[2]ANÁLISIS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'[2]EVALUACIÓN PRIVADA'!#REF!</definedName>
    <definedName name="años3">'[2]EVALUACIÓN PRIVADA'!#REF!</definedName>
    <definedName name="ANTECEDENTES" localSheetId="0">[2]PREPARACION!#REF!</definedName>
    <definedName name="ANTECEDENTES">[2]PREPARACION!#REF!</definedName>
    <definedName name="ANTEL96" localSheetId="0">#REF!</definedName>
    <definedName name="ANTEL96">#REF!</definedName>
    <definedName name="ANTERIEUR" localSheetId="0">Section_Article!#REF!</definedName>
    <definedName name="ANTERIEUR">[17]mensuel_section_alinea!#REF!</definedName>
    <definedName name="AOUT" localSheetId="0">Section_Article!#REF!</definedName>
    <definedName name="ARCHIVES">'[18]NOUVEAUX-PROGRAMMES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[19]section_article!#REF!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'[2]EVALUACIÓN PRIVADA'!#REF!</definedName>
    <definedName name="bcaeinicial2">'[2]EVALUACIÓN PRIVADA'!#REF!</definedName>
    <definedName name="bcaeinicial3" localSheetId="0">'[2]EVALUACIÓN PRIVADA'!#REF!</definedName>
    <definedName name="bcaeinicial3">'[2]EVALUACIÓN PRIVADA'!#REF!</definedName>
    <definedName name="bcaminicial2" localSheetId="0">'[2]EVALUACIÓN PRIVADA'!#REF!</definedName>
    <definedName name="bcaminicial2">'[2]EVALUACIÓN PRIVADA'!#REF!</definedName>
    <definedName name="bcaminicial3" localSheetId="0">'[2]EVALUACIÓN PRIVADA'!#REF!</definedName>
    <definedName name="bcaminicial3">'[2]EVALUACIÓN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[10]Programa!#REF!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XG">[21]Q6!$E$26:$AH$26</definedName>
    <definedName name="C_MARNDR" localSheetId="0">#REF!</definedName>
    <definedName name="C_MARNDR">#REF!</definedName>
    <definedName name="caep2" localSheetId="0">'[2]EVALUACIÓN PRIVADA'!#REF!</definedName>
    <definedName name="caep2">'[2]EVALUACIÓN PRIVADA'!#REF!</definedName>
    <definedName name="caep3" localSheetId="0">'[2]EVALUACIÓN PRIVADA'!#REF!</definedName>
    <definedName name="caep3">'[2]EVALUACIÓN PRIVADA'!#REF!</definedName>
    <definedName name="caes2" localSheetId="0">'[2]EVALUACIÓN SOCIOECONÓMICA'!#REF!</definedName>
    <definedName name="caes2">'[2]EVALUACIÓN SOCIOECONÓMICA'!#REF!</definedName>
    <definedName name="caes3" localSheetId="0">'[2]EVALUACIÓN SOCIOECONÓMICA'!#REF!</definedName>
    <definedName name="caes3">'[2]EVALUACIÓN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OFFSET([22]Code!$A$2,0,0,COUNTA([22]Code!$A:$A)-1,1)</definedName>
    <definedName name="categorie">OFFSET([23]Code!$A$2,0,0,COUNTA([23]Code!$A:$A)-1,1)</definedName>
    <definedName name="categoriedesc" localSheetId="0">OFFSET([22]Code!$A$2,0,0,COUNTA([22]Code!$A:$A)-1,2)</definedName>
    <definedName name="categoriedesc">OFFSET([23]Code!$A$2,0,0,COUNTA([23]Code!$A:$A)-1,2)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[10]Programa!#REF!</definedName>
    <definedName name="ccme98j">[10]Programa!#REF!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[24]Codes!$A$2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 localSheetId="0">'[2]EVALUACIÓN SOCIOECONÓMICA'!#REF!</definedName>
    <definedName name="celda10a">'[2]EVALUACIÓN SOCIOECONÓMICA'!#REF!</definedName>
    <definedName name="celda11" localSheetId="0">'[2]EVALUACIÓN SOCIOECONÓMICA'!#REF!</definedName>
    <definedName name="celda11">'[2]EVALUACIÓN SOCIOECONÓMICA'!#REF!</definedName>
    <definedName name="celda11a" localSheetId="0">'[2]EVALUACIÓN SOCIOECONÓMICA'!#REF!</definedName>
    <definedName name="celda11a">'[2]EVALUACIÓN SOCIOECONÓMICA'!#REF!</definedName>
    <definedName name="celda12" localSheetId="0">'[2]EVALUACIÓN PRIVADA'!#REF!</definedName>
    <definedName name="celda12">'[2]EVALUACIÓN PRIVADA'!#REF!</definedName>
    <definedName name="celda12a" localSheetId="0">'[2]EVALUACIÓN PRIVADA'!#REF!</definedName>
    <definedName name="celda12a">'[2]EVALUACIÓN PRIVADA'!#REF!</definedName>
    <definedName name="celda13" localSheetId="0">'[2]EVALUACIÓN PRIVADA'!#REF!</definedName>
    <definedName name="celda13">'[2]EVALUACIÓN PRIVADA'!#REF!</definedName>
    <definedName name="celda13a" localSheetId="0">'[2]EVALUACIÓN PRIVADA'!#REF!</definedName>
    <definedName name="celda13a">'[2]EVALUACIÓN PRIVADA'!#REF!</definedName>
    <definedName name="celda14" localSheetId="0">'[2]EVALUACIÓN PRIVADA'!#REF!</definedName>
    <definedName name="celda14">'[2]EVALUACIÓN PRIVADA'!#REF!</definedName>
    <definedName name="celda14a" localSheetId="0">'[2]EVALUACIÓN PRIVADA'!#REF!</definedName>
    <definedName name="celda14a">'[2]EVALUACIÓN PRIVADA'!#REF!</definedName>
    <definedName name="celda15" localSheetId="0">'[2]EVALUACIÓN PRIVADA'!#REF!</definedName>
    <definedName name="celda15">'[2]EVALUACIÓN PRIVADA'!#REF!</definedName>
    <definedName name="celda16" localSheetId="0">'[2]EVALUACIÓN PRIVADA'!#REF!</definedName>
    <definedName name="celda16">'[2]EVALUACIÓN PRIVADA'!#REF!</definedName>
    <definedName name="celda16a" localSheetId="0">'[2]EVALUACIÓN PRIVADA'!#REF!</definedName>
    <definedName name="celda16a">'[2]EVALUACIÓN PRIVADA'!#REF!</definedName>
    <definedName name="celda18" localSheetId="0">[2]FINANCIACIÓN!#REF!</definedName>
    <definedName name="celda18">[2]FINANCIACIÓN!#REF!</definedName>
    <definedName name="celda18b" localSheetId="0">[2]FINANCIACIÓN!#REF!</definedName>
    <definedName name="celda18b">[2]FINANCIACIÓN!#REF!</definedName>
    <definedName name="celda19" localSheetId="0">[2]PREPARACION!#REF!</definedName>
    <definedName name="celda19">[2]PREPARACION!#REF!</definedName>
    <definedName name="celda20" localSheetId="0">[2]ALTERNATIVAS!#REF!</definedName>
    <definedName name="celda20">[2]ALTERNATIVAS!#REF!</definedName>
    <definedName name="celda21c" localSheetId="0">'[2]EVALUACIÓN PRIVADA'!#REF!</definedName>
    <definedName name="celda21c">'[2]EVALUACIÓN PRIVADA'!#REF!</definedName>
    <definedName name="celda22" localSheetId="0">'[2]EVALUACIÓN PRIVADA'!#REF!</definedName>
    <definedName name="celda22">'[2]EVALUACIÓN PRIVADA'!#REF!</definedName>
    <definedName name="celda22a" localSheetId="0">'[2]EVALUACIÓN PRIVADA'!#REF!</definedName>
    <definedName name="celda22a">'[2]EVALUACIÓN PRIVADA'!#REF!</definedName>
    <definedName name="celda22b" localSheetId="0">'[2]EVALUACIÓN PRIVADA'!#REF!</definedName>
    <definedName name="celda22b">'[2]EVALUACIÓN PRIVADA'!#REF!</definedName>
    <definedName name="celda22c" localSheetId="0">'[2]EVALUACIÓN PRIVADA'!#REF!</definedName>
    <definedName name="celda22c">'[2]EVALUACIÓN PRIVADA'!#REF!</definedName>
    <definedName name="celda22d" localSheetId="0">'[2]EVALUACIÓN PRIVADA'!#REF!</definedName>
    <definedName name="celda22d">'[2]EVALUACIÓN PRIVADA'!#REF!</definedName>
    <definedName name="celda22e" localSheetId="0">'[2]EVALUACIÓN PRIVADA'!#REF!</definedName>
    <definedName name="celda22e">'[2]EVALUACIÓN PRIVADA'!#REF!</definedName>
    <definedName name="celda22f" localSheetId="0">'[2]EVALUACIÓN PRIVADA'!#REF!</definedName>
    <definedName name="celda22f">'[2]EVALUACIÓN PRIVADA'!#REF!</definedName>
    <definedName name="celda22g" localSheetId="0">'[2]EVALUACIÓN PRIVADA'!#REF!</definedName>
    <definedName name="celda22g">'[2]EVALUACIÓN PRIVADA'!#REF!</definedName>
    <definedName name="celda22h" localSheetId="0">'[2]EVALUACIÓN PRIVADA'!#REF!</definedName>
    <definedName name="celda22h">'[2]EVALUACIÓN PRIVADA'!#REF!</definedName>
    <definedName name="celda22i" localSheetId="0">'[2]EVALUACIÓN PRIVADA'!#REF!</definedName>
    <definedName name="celda22i">'[2]EVALUACIÓN PRIVADA'!#REF!</definedName>
    <definedName name="celda22j" localSheetId="0">'[2]EVALUACIÓN PRIVADA'!#REF!</definedName>
    <definedName name="celda22j">'[2]EVALUACIÓN PRIVADA'!#REF!</definedName>
    <definedName name="celda23" localSheetId="0">'[2]EVALUACIÓN SOCIOECONÓMICA'!#REF!</definedName>
    <definedName name="celda23">'[2]EVALUACIÓN SOCIOECONÓMICA'!#REF!</definedName>
    <definedName name="celda23a" localSheetId="0">'[2]EVALUACIÓN SOCIOECONÓMICA'!#REF!</definedName>
    <definedName name="celda23a">'[2]EVALUACIÓN SOCIOECONÓMICA'!#REF!</definedName>
    <definedName name="celda23b" localSheetId="0">'[2]EVALUACIÓN SOCIOECONÓMICA'!#REF!</definedName>
    <definedName name="celda23b">'[2]EVALUACIÓN SOCIOECONÓMICA'!#REF!</definedName>
    <definedName name="celda23c" localSheetId="0">'[2]EVALUACIÓN SOCIOECONÓMICA'!#REF!</definedName>
    <definedName name="celda23c">'[2]EVALUACIÓN SOCIOECONÓMICA'!#REF!</definedName>
    <definedName name="celda24" localSheetId="0">'[2]EVALUACIÓN SOCIOECONÓMICA'!#REF!</definedName>
    <definedName name="celda24">'[2]EVALUACIÓN SOCIOECONÓMICA'!#REF!</definedName>
    <definedName name="celda24a" localSheetId="0">'[2]EVALUACIÓN SOCIOECONÓMICA'!#REF!</definedName>
    <definedName name="celda24a">'[2]EVALUACIÓN SOCIOECONÓMICA'!#REF!</definedName>
    <definedName name="celda24b" localSheetId="0">'[2]EVALUACIÓN SOCIOECONÓMICA'!#REF!</definedName>
    <definedName name="celda24b">'[2]EVALUACIÓN SOCIOECONÓMICA'!#REF!</definedName>
    <definedName name="celda24c" localSheetId="0">'[2]EVALUACIÓN SOCIOECONÓMICA'!#REF!</definedName>
    <definedName name="celda24c">'[2]EVALUACIÓN SOCIOECONÓMICA'!#REF!</definedName>
    <definedName name="celda24d" localSheetId="0">'[2]EVALUACIÓN SOCIOECONÓMICA'!#REF!</definedName>
    <definedName name="celda24d">'[2]EVALUACIÓN SOCIOECONÓMICA'!#REF!</definedName>
    <definedName name="celda24e" localSheetId="0">'[2]EVALUACIÓN SOCIOECONÓMICA'!#REF!</definedName>
    <definedName name="celda24e">'[2]EVALUACIÓN SOCIOECONÓMICA'!#REF!</definedName>
    <definedName name="celda24f" localSheetId="0">'[2]EVALUACIÓN SOCIOECONÓMICA'!#REF!</definedName>
    <definedName name="celda24f">'[2]EVALUACIÓN SOCIOECONÓMICA'!#REF!</definedName>
    <definedName name="celda24g" localSheetId="0">'[2]EVALUACIÓN SOCIOECONÓMICA'!#REF!</definedName>
    <definedName name="celda24g">'[2]EVALUACIÓN SOCIOECONÓMICA'!#REF!</definedName>
    <definedName name="celda24h" localSheetId="0">'[2]EVALUACIÓN SOCIOECONÓMICA'!#REF!</definedName>
    <definedName name="celda24h">'[2]EVALUACIÓN SOCIOECONÓMICA'!#REF!</definedName>
    <definedName name="celda25" localSheetId="0">'[2]EVALUACIÓN SOCIOECONÓMICA'!#REF!</definedName>
    <definedName name="celda25">'[2]EVALUACIÓN SOCIOECONÓMICA'!#REF!</definedName>
    <definedName name="celda26" localSheetId="0">'[2]EVALUACIÓN SOCIOECONÓMICA'!#REF!</definedName>
    <definedName name="celda26">'[2]EVALUACIÓN SOCIOECONÓMICA'!#REF!</definedName>
    <definedName name="celda27" localSheetId="0">'[2]EVALUACIÓN SOCIOECONÓMICA'!#REF!</definedName>
    <definedName name="celda27">'[2]EVALUACIÓN SOCIOECONÓMICA'!#REF!</definedName>
    <definedName name="celda28" localSheetId="0">'[2]EVALUACIÓN SOCIOECONÓMICA'!#REF!</definedName>
    <definedName name="celda28">'[2]EVALUACIÓN SOCIOECONÓMICA'!#REF!</definedName>
    <definedName name="celda29" localSheetId="0">'[2]EVALUACIÓN PRIVADA'!#REF!</definedName>
    <definedName name="celda29">'[2]EVALUACIÓN PRIVADA'!#REF!</definedName>
    <definedName name="celda2h" localSheetId="0">'[2]EVALUACIÓN PRIVADA'!#REF!</definedName>
    <definedName name="celda2h">'[2]EVALUACIÓN PRIVADA'!#REF!</definedName>
    <definedName name="celda2i" localSheetId="0">'[2]EVALUACIÓN PRIVADA'!#REF!</definedName>
    <definedName name="celda2i">'[2]EVALUACIÓN PRIVADA'!#REF!</definedName>
    <definedName name="celda30" localSheetId="0">'[2]EVALUACIÓN PRIVADA'!#REF!</definedName>
    <definedName name="celda30">'[2]EVALUACIÓN PRIVADA'!#REF!</definedName>
    <definedName name="celda31" localSheetId="0">'[2]EVALUACIÓN PRIVADA'!#REF!</definedName>
    <definedName name="celda31">'[2]EVALUACIÓN PRIVADA'!#REF!</definedName>
    <definedName name="celda31a" localSheetId="0">'[2]EVALUACIÓN PRIVADA'!#REF!</definedName>
    <definedName name="celda31a">'[2]EVALUACIÓN PRIVADA'!#REF!</definedName>
    <definedName name="celda31b" localSheetId="0">'[2]EVALUACIÓN PRIVADA'!#REF!</definedName>
    <definedName name="celda31b">'[2]EVALUACIÓN PRIVADA'!#REF!</definedName>
    <definedName name="celda31c" localSheetId="0">'[2]EVALUACIÓN PRIVADA'!#REF!</definedName>
    <definedName name="celda31c">'[2]EVALUACIÓN PRIVADA'!#REF!</definedName>
    <definedName name="celda32" localSheetId="0">'[2]EVALUACIÓN PRIVADA'!#REF!</definedName>
    <definedName name="celda32">'[2]EVALUACIÓN PRIVADA'!#REF!</definedName>
    <definedName name="celda32a" localSheetId="0">'[2]EVALUACIÓN PRIVADA'!#REF!</definedName>
    <definedName name="celda32a">'[2]EVALUACIÓN PRIVADA'!#REF!</definedName>
    <definedName name="celda32b" localSheetId="0">'[2]EVALUACIÓN PRIVADA'!#REF!</definedName>
    <definedName name="celda32b">'[2]EVALUACIÓN PRIVADA'!#REF!</definedName>
    <definedName name="celda32c" localSheetId="0">'[2]EVALUACIÓN PRIVADA'!#REF!</definedName>
    <definedName name="celda32c">'[2]EVALUACIÓN PRIVADA'!#REF!</definedName>
    <definedName name="celda32d" localSheetId="0">'[2]EVALUACIÓN PRIVADA'!#REF!</definedName>
    <definedName name="celda32d">'[2]EVALUACIÓN PRIVADA'!#REF!</definedName>
    <definedName name="celda32e" localSheetId="0">'[2]EVALUACIÓN PRIVADA'!#REF!</definedName>
    <definedName name="celda32e">'[2]EVALUACIÓN PRIVADA'!#REF!</definedName>
    <definedName name="celda32f" localSheetId="0">'[2]EVALUACIÓN PRIVADA'!#REF!</definedName>
    <definedName name="celda32f">'[2]EVALUACIÓN PRIVADA'!#REF!</definedName>
    <definedName name="celda32g" localSheetId="0">'[2]EVALUACIÓN PRIVADA'!#REF!</definedName>
    <definedName name="celda32g">'[2]EVALUACIÓN PRIVADA'!#REF!</definedName>
    <definedName name="celda32h" localSheetId="0">'[2]EVALUACIÓN PRIVADA'!#REF!</definedName>
    <definedName name="celda32h">'[2]EVALUACIÓN PRIVADA'!#REF!</definedName>
    <definedName name="celda32i" localSheetId="0">'[2]EVALUACIÓN PRIVADA'!#REF!</definedName>
    <definedName name="celda32i">'[2]EVALUACIÓN PRIVADA'!#REF!</definedName>
    <definedName name="celda32j" localSheetId="0">'[2]EVALUACIÓN PRIVADA'!#REF!</definedName>
    <definedName name="celda32j">'[2]EVALUACIÓN PRIVADA'!#REF!</definedName>
    <definedName name="celda33" localSheetId="0">'[2]EVALUACIÓN SOCIOECONÓMICA'!#REF!</definedName>
    <definedName name="celda33">'[2]EVALUACIÓN SOCIOECONÓMICA'!#REF!</definedName>
    <definedName name="celda33a" localSheetId="0">'[2]EVALUACIÓN SOCIOECONÓMICA'!#REF!</definedName>
    <definedName name="celda33a">'[2]EVALUACIÓN SOCIOECONÓMICA'!#REF!</definedName>
    <definedName name="celda33b" localSheetId="0">'[2]EVALUACIÓN SOCIOECONÓMICA'!#REF!</definedName>
    <definedName name="celda33b">'[2]EVALUACIÓN SOCIOECONÓMICA'!#REF!</definedName>
    <definedName name="celda33c" localSheetId="0">'[2]EVALUACIÓN SOCIOECONÓMICA'!#REF!</definedName>
    <definedName name="celda33c">'[2]EVALUACIÓN SOCIOECONÓMICA'!#REF!</definedName>
    <definedName name="celda34" localSheetId="0">'[2]EVALUACIÓN SOCIOECONÓMICA'!#REF!</definedName>
    <definedName name="celda34">'[2]EVALUACIÓN SOCIOECONÓMICA'!#REF!</definedName>
    <definedName name="celda34a" localSheetId="0">'[2]EVALUACIÓN SOCIOECONÓMICA'!#REF!</definedName>
    <definedName name="celda34a">'[2]EVALUACIÓN SOCIOECONÓMICA'!#REF!</definedName>
    <definedName name="celda34b" localSheetId="0">'[2]EVALUACIÓN SOCIOECONÓMICA'!#REF!</definedName>
    <definedName name="celda34b">'[2]EVALUACIÓN SOCIOECONÓMICA'!#REF!</definedName>
    <definedName name="celda34c" localSheetId="0">'[2]EVALUACIÓN SOCIOECONÓMICA'!#REF!</definedName>
    <definedName name="celda34c">'[2]EVALUACIÓN SOCIOECONÓMICA'!#REF!</definedName>
    <definedName name="celda34d" localSheetId="0">'[2]EVALUACIÓN SOCIOECONÓMICA'!#REF!</definedName>
    <definedName name="celda34d">'[2]EVALUACIÓN SOCIOECONÓMICA'!#REF!</definedName>
    <definedName name="celda34e" localSheetId="0">'[2]EVALUACIÓN SOCIOECONÓMICA'!#REF!</definedName>
    <definedName name="celda34e">'[2]EVALUACIÓN SOCIOECONÓMICA'!#REF!</definedName>
    <definedName name="celda34f" localSheetId="0">'[2]EVALUACIÓN SOCIOECONÓMICA'!#REF!</definedName>
    <definedName name="celda34f">'[2]EVALUACIÓN SOCIOECONÓMICA'!#REF!</definedName>
    <definedName name="celda34g" localSheetId="0">'[2]EVALUACIÓN SOCIOECONÓMICA'!#REF!</definedName>
    <definedName name="celda34g">'[2]EVALUACIÓN SOCIOECONÓMICA'!#REF!</definedName>
    <definedName name="celda34h" localSheetId="0">'[2]EVALUACIÓN SOCIOECONÓMICA'!#REF!</definedName>
    <definedName name="celda34h">'[2]EVALUACIÓN SOCIOECONÓMICA'!#REF!</definedName>
    <definedName name="celda35" localSheetId="0">[2]FINANCIACIÓN!#REF!</definedName>
    <definedName name="celda35">[2]FINANCIACIÓN!#REF!</definedName>
    <definedName name="Celda36" localSheetId="0">[2]ALTERNATIVAS!#REF!</definedName>
    <definedName name="Celda36">[2]ALTERNATIVAS!#REF!</definedName>
    <definedName name="celda37" localSheetId="0">[2]ALTERNATIVAS!#REF!</definedName>
    <definedName name="celda37">[2]ALTERNATIVAS!#REF!</definedName>
    <definedName name="celda38" localSheetId="0">[2]ALTERNATIVAS!#REF!</definedName>
    <definedName name="celda38">[2]ALTERNATIVAS!#REF!</definedName>
    <definedName name="celda5" localSheetId="0">[2]ALTERNATIVAS!#REF!</definedName>
    <definedName name="celda5">[2]ALTERNATIVAS!#REF!</definedName>
    <definedName name="celda6" localSheetId="0">'[2]EVALUACIÓN SOCIOECONÓMICA'!#REF!</definedName>
    <definedName name="celda6">'[2]EVALUACIÓN SOCIOECONÓMICA'!#REF!</definedName>
    <definedName name="celda6a" localSheetId="0">'[2]EVALUACIÓN SOCIOECONÓMICA'!#REF!</definedName>
    <definedName name="celda6a">'[2]EVALUACIÓN SOCIOECONÓMICA'!#REF!</definedName>
    <definedName name="celda7" localSheetId="0">'[2]EVALUACIÓN SOCIOECONÓMICA'!#REF!</definedName>
    <definedName name="celda7">'[2]EVALUACIÓN SOCIOECONÓMICA'!#REF!</definedName>
    <definedName name="celda7a" localSheetId="0">'[2]EVALUACIÓN SOCIOECONÓMICA'!#REF!</definedName>
    <definedName name="celda7a">'[2]EVALUACIÓN SOCIOECONÓMICA'!#REF!</definedName>
    <definedName name="celda8" localSheetId="0">'[2]EVALUACIÓN SOCIOECONÓMICA'!#REF!</definedName>
    <definedName name="celda8">'[2]EVALUACIÓN SOCIOECONÓMICA'!#REF!</definedName>
    <definedName name="celda8a" localSheetId="0">'[2]EVALUACIÓN SOCIOECONÓMICA'!#REF!</definedName>
    <definedName name="celda8a">'[2]EVALUACIÓN SOCIOECONÓMICA'!#REF!</definedName>
    <definedName name="celda9" localSheetId="0">'[2]EVALUACIÓN SOCIOECONÓMICA'!#REF!</definedName>
    <definedName name="celda9">'[2]EVALUACIÓN SOCIOECONÓMICA'!#REF!</definedName>
    <definedName name="celda9a" localSheetId="0">'[2]EVALUACIÓN SOCIOECONÓMICA'!#REF!</definedName>
    <definedName name="celda9a">'[2]EVALUACIÓN SOCIOECONÓMICA'!#REF!</definedName>
    <definedName name="celdacontrol2" localSheetId="0">'[2]EVALUACIÓN SOCIOECONÓMICA'!#REF!</definedName>
    <definedName name="celdacontrol2">'[2]EVALUACIÓN SOCIOECONÓMICA'!#REF!</definedName>
    <definedName name="celdacontrol3" localSheetId="0">'[2]EVALUACIÓN SOCIOECONÓMICA'!#REF!</definedName>
    <definedName name="celdacontrol3">'[2]EVALUACIÓN SOCIOECONÓMICA'!#REF!</definedName>
    <definedName name="celdatotal" localSheetId="0">'[2]EVALUACIÓN SOCIOECONÓMICA'!#REF!</definedName>
    <definedName name="celdatotal">'[2]EVALUACIÓN SOCIOECONÓMICA'!#REF!</definedName>
    <definedName name="celdatotal2" localSheetId="0">'[2]EVALUACIÓN SOCIOECONÓMICA'!#REF!</definedName>
    <definedName name="celdatotal2">'[2]EVALUACIÓN SOCIOECONÓMICA'!#REF!</definedName>
    <definedName name="celdatotal3" localSheetId="0">'[2]EVALUACIÓN SOCIOECONÓMICA'!#REF!</definedName>
    <definedName name="celdatotal3">'[2]EVALUACIÓN SOCIOECONÓMICA'!#REF!</definedName>
    <definedName name="celdatotal4" localSheetId="0">'[2]EVALUACIÓN PRIVADA'!#REF!</definedName>
    <definedName name="celdatotal4">'[2]EVALUACIÓN PRIVADA'!#REF!</definedName>
    <definedName name="celdatotal5" localSheetId="0">'[2]EVALUACIÓN PRIVADA'!#REF!</definedName>
    <definedName name="celdatotal5">'[2]EVALUACIÓN PRIVADA'!#REF!</definedName>
    <definedName name="celdatotal6" localSheetId="0">'[2]EVALUACIÓN PRIVADA'!#REF!</definedName>
    <definedName name="celdatotal6">'[2]EVALUACIÓN PRIVADA'!#REF!</definedName>
    <definedName name="celdax" localSheetId="0">[2]PREPARACION!#REF!</definedName>
    <definedName name="celdax">[2]PREPARACION!#REF!</definedName>
    <definedName name="celdaxa" localSheetId="0">[2]PREPARACION!#REF!</definedName>
    <definedName name="celdaxa">[2]PREPARACION!#REF!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[25]FEV06!$B$12</definedName>
    <definedName name="CHAPITRE1">'[26]solde des crédits'!$B$12</definedName>
    <definedName name="chapitredesc" localSheetId="0">OFFSET([22]Code!$G$2,0,0,COUNTA([22]Code!$G:$G)-1,2)</definedName>
    <definedName name="chapitredesc">OFFSET([23]Code!$G$2,0,0,COUNTA([23]Code!$G:$G)-1,2)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 localSheetId="0">[2]ALTERNATIVAS!#REF!</definedName>
    <definedName name="componentes3">[2]ALTERNATIVAS!#REF!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'[2]EVALUACIÓN SOCIOECONÓMICA'!#REF!</definedName>
    <definedName name="cppc2">'[2]EVALUACIÓN SOCIOECONÓMICA'!#REF!</definedName>
    <definedName name="cppc3" localSheetId="0">'[2]EVALUACIÓN SOCIOECONÓMICA'!#REF!</definedName>
    <definedName name="cppc3">'[2]EVALUACIÓN SOCIOECONÓMICA'!#REF!</definedName>
    <definedName name="cppcp" localSheetId="0">'[2]EVALUACIÓN PRIVADA'!#REF!</definedName>
    <definedName name="cppcp">'[2]EVALUACIÓN PRIVADA'!#REF!</definedName>
    <definedName name="CRECWM">[27]SUPUESTOS!A$15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[10]Programa!#REF!</definedName>
    <definedName name="cred98">[10]Programa!#REF!</definedName>
    <definedName name="cred98j" localSheetId="0">[10]Programa!#REF!</definedName>
    <definedName name="cred98j">[10]Programa!#REF!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[24]Current!$D$66</definedName>
    <definedName name="D" localSheetId="0">'[28]PIB EN CORR'!#REF!</definedName>
    <definedName name="D">'[28]PIB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[10]Programa!#REF!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 localSheetId="0">'[2]EVALUACIÓN PRIVADA'!#REF!</definedName>
    <definedName name="DemandaInicial2">'[2]EVALUACIÓN PRIVADA'!#REF!</definedName>
    <definedName name="DemandaInicial3" localSheetId="0">'[2]EVALUACIÓN PRIVADA'!#REF!</definedName>
    <definedName name="DemandaInicial3">'[2]EVALUACIÓN PRIVADA'!#REF!</definedName>
    <definedName name="DemandaS2" localSheetId="0">'[2]EVALUACIÓN SOCIOECONÓMICA'!#REF!</definedName>
    <definedName name="DemandaS2">'[2]EVALUACIÓN SOCIOECONÓMICA'!#REF!</definedName>
    <definedName name="DemandaS3" localSheetId="0">'[2]EVALUACIÓN SOCIOECONÓMICA'!#REF!</definedName>
    <definedName name="DemandaS3">'[2]EVALUACIÓN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[20]Liste!#REF!</definedName>
    <definedName name="DEVISE">[20]Liste!#REF!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 localSheetId="0">[29]NPV_base!#REF!</definedName>
    <definedName name="Discount_NC">[29]NPV_base!#REF!</definedName>
    <definedName name="DiscountRate" localSheetId="0">#REF!</definedName>
    <definedName name="DiscountRate">#REF!</definedName>
    <definedName name="divisas" localSheetId="0">'[2]EVALUACIÓN SOCIOECONÓMICA'!#REF!</definedName>
    <definedName name="divisas">'[2]EVALUACIÓN SOCIOECONÓMICA'!#REF!</definedName>
    <definedName name="divisas2">'[2]EVALUACIÓN SOCIOECONÓMICA'!#REF!</definedName>
    <definedName name="divisas3" localSheetId="0">'[2]EVALUACIÓN SOCIOECONÓMICA'!#REF!</definedName>
    <definedName name="divisas3">'[2]EVALUACIÓN SOCIOECONÓMICA'!#REF!</definedName>
    <definedName name="DMBYS">[27]RESULTADOS!$A$86:$IV$86</definedName>
    <definedName name="dnaissance" localSheetId="0">OFFSET(#REF!,0,0,COUNTA(#REF!),2)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 localSheetId="0">'[28]PIB EN CORR'!#REF!</definedName>
    <definedName name="E">'[28]PIB EN CORR'!#REF!</definedName>
    <definedName name="E_MCI" localSheetId="0">#REF!</definedName>
    <definedName name="E_MCI">#REF!</definedName>
    <definedName name="EDH">'[18]NOUVEAUX-PROGRAMMES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[30]FIN!#REF!</definedName>
    <definedName name="emargement" localSheetId="0">OFFSET(#REF!,0,0,COUNTA(#REF!),21)</definedName>
    <definedName name="emargement">OFFSET(#REF!,0,0,COUNTA(#REF!),21)</definedName>
    <definedName name="emi98j" localSheetId="0">[10]Programa!#REF!</definedName>
    <definedName name="emi98j">[10]Programa!#REF!</definedName>
    <definedName name="emi98s" localSheetId="0">#REF!</definedName>
    <definedName name="emi98s">#REF!</definedName>
    <definedName name="empezar" localSheetId="0">[2]ALTERNATIVAS!#REF!</definedName>
    <definedName name="empezar">[2]ALTERNATIVAS!#REF!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[20]Liste!#REF!</definedName>
    <definedName name="EXBE">[20]Liste!#REF!</definedName>
    <definedName name="Exportacion_Por_Importancia">[31]Macro1!$A$1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[10]Programa!#REF!</definedName>
    <definedName name="feb">[10]Programa!#REF!</definedName>
    <definedName name="fecha">[10]Programa!#REF!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 localSheetId="0">'[2]EVALUACIÓN PRIVADA'!#REF!</definedName>
    <definedName name="Fila11">'[2]EVALUACIÓN PRIVADA'!#REF!</definedName>
    <definedName name="Fila12" localSheetId="0">'[2]EVALUACIÓN PRIVADA'!#REF!</definedName>
    <definedName name="Fila12">'[2]EVALUACIÓN PRIVADA'!#REF!</definedName>
    <definedName name="Fila13" localSheetId="0">'[2]EVALUACIÓN PRIVADA'!#REF!</definedName>
    <definedName name="Fila13">'[2]EVALUACIÓN PRIVADA'!#REF!</definedName>
    <definedName name="Fila15" localSheetId="0">'[2]EVALUACIÓN PRIVADA'!#REF!</definedName>
    <definedName name="Fila15">'[2]EVALUACIÓN PRIVADA'!#REF!</definedName>
    <definedName name="Fila17" localSheetId="0">[2]FINANCIACIÓN!#REF!</definedName>
    <definedName name="Fila17">[2]FINANCIACIÓN!#REF!</definedName>
    <definedName name="Fila18" localSheetId="0">[2]ALTERNATIVAS!#REF!</definedName>
    <definedName name="Fila18">[2]ALTERNATIVAS!#REF!</definedName>
    <definedName name="Fila19" localSheetId="0">[2]ALTERNATIVAS!#REF!</definedName>
    <definedName name="Fila19">[2]ALTERNATIVAS!#REF!</definedName>
    <definedName name="Fila2" localSheetId="0">[2]ALTERNATIVAS!#REF!</definedName>
    <definedName name="Fila2">[2]ALTERNATIVAS!#REF!</definedName>
    <definedName name="Fila20" localSheetId="0">[2]ALTERNATIVAS!#REF!</definedName>
    <definedName name="Fila20">[2]ALTERNATIVAS!#REF!</definedName>
    <definedName name="Fila3" localSheetId="0">[2]ALTERNATIVAS!#REF!</definedName>
    <definedName name="Fila3">[2]ALTERNATIVAS!#REF!</definedName>
    <definedName name="Fila4" localSheetId="0">[2]ALTERNATIVAS!#REF!</definedName>
    <definedName name="Fila4">[2]ALTERNATIVAS!#REF!</definedName>
    <definedName name="Fila5" localSheetId="0">'[2]EVALUACIÓN SOCIOECONÓMICA'!#REF!</definedName>
    <definedName name="Fila5">'[2]EVALUACIÓN SOCIOECONÓMICA'!#REF!</definedName>
    <definedName name="Fila6" localSheetId="0">'[2]EVALUACIÓN SOCIOECONÓMICA'!#REF!</definedName>
    <definedName name="Fila6">'[2]EVALUACIÓN SOCIOECONÓMICA'!#REF!</definedName>
    <definedName name="Fila7" localSheetId="0">'[2]EVALUACIÓN SOCIOECONÓMICA'!#REF!</definedName>
    <definedName name="Fila7">'[2]EVALUACIÓN SOCIOECONÓMICA'!#REF!</definedName>
    <definedName name="Fila8" localSheetId="0">'[2]EVALUACIÓN SOCIOECONÓMICA'!#REF!</definedName>
    <definedName name="Fila8">'[2]EVALUACIÓN SOCIOECONÓMICA'!#REF!</definedName>
    <definedName name="Fila9" localSheetId="0">'[2]EVALUACIÓN SOCIOECONÓMICA'!#REF!</definedName>
    <definedName name="Fila9">'[2]EVALUACIÓN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'[32]Base de Datos Proyecciones'!$A$2:$H$2</definedName>
    <definedName name="FMI" localSheetId="0">#REF!</definedName>
    <definedName name="FMI">#REF!</definedName>
    <definedName name="FNE">'[18]NOUVEAUX-PROGRAMMES 2012-2013_'!$F$1003</definedName>
    <definedName name="_xlnm.Recorder" localSheetId="0">#REF!</definedName>
    <definedName name="_xlnm.Recorder">#REF!</definedName>
    <definedName name="Formula1" localSheetId="0">[2]ALTERNATIVAS!#REF!</definedName>
    <definedName name="Formula1">[2]ALTERNATIVAS!#REF!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[33]NA!#REF!</definedName>
    <definedName name="GDPOR">[33]NA!#REF!</definedName>
    <definedName name="GDPOR_">[33]NA!#REF!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'[34]J(Priv.Cap)'!#REF!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[29]NPV_base!$B$22</definedName>
    <definedName name="Grace_NC" localSheetId="0">[29]NPV_base!#REF!</definedName>
    <definedName name="Grace_NC">[29]NPV_base!#REF!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[10]Programa!#REF!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[2]PREPARACION!#REF!</definedName>
    <definedName name="_xlnm.Print_Titles" localSheetId="0">Section_Article!$2:$4</definedName>
    <definedName name="Imprimir_área_IM" localSheetId="0">#REF!</definedName>
    <definedName name="Imprimir_área_IM">#REF!</definedName>
    <definedName name="IN2_" localSheetId="0">[4]Assumptions!#REF!</definedName>
    <definedName name="IN2_">[4]Assumptions!#REF!</definedName>
    <definedName name="IN3_">[4]Assumptions!#REF!</definedName>
    <definedName name="ind" localSheetId="0">#REF!</definedName>
    <definedName name="ind">#REF!</definedName>
    <definedName name="indicador" localSheetId="0">[2]PREPARACION!#REF!</definedName>
    <definedName name="indicador">[2]PREPARACION!#REF!</definedName>
    <definedName name="INDICE">[10]Programa!#REF!</definedName>
    <definedName name="INE" localSheetId="0">#REF!</definedName>
    <definedName name="INE">#REF!</definedName>
    <definedName name="INF">[27]SUPUESTOS!A$21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'[2]EVALUACIÓN PRIVADA'!#REF!</definedName>
    <definedName name="interes2">'[2]EVALUACIÓN PRIVADA'!#REF!</definedName>
    <definedName name="interes3" localSheetId="0">'[2]EVALUACIÓN PRIVADA'!#REF!</definedName>
    <definedName name="interes3">'[2]EVALUACIÓN PRIVADA'!#REF!</definedName>
    <definedName name="Interest_IDA">[29]NPV_base!$B$24</definedName>
    <definedName name="Interest_NC" localSheetId="0">[29]NPV_base!#REF!</definedName>
    <definedName name="Interest_NC">[29]NPV_base!#REF!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[10]Programa!#REF!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'[34]J(Priv.Cap)'!#REF!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N" localSheetId="0">Section_Article!#REF!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'[35]J(Priv.Cap)'!#REF!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OR3">[27]SUPUESTOS!$A$12:$IV$12</definedName>
    <definedName name="LIBOR6">[27]SUPUESTOS!A$11</definedName>
    <definedName name="liqc" localSheetId="0">[10]Programa!#REF!</definedName>
    <definedName name="liqc">[10]Programa!#REF!</definedName>
    <definedName name="liqd" localSheetId="0">[10]Programa!#REF!</definedName>
    <definedName name="liqd">[10]Programa!#REF!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OFFSET([22]Code!$M$2,0,0,COUNTA([22]Code!$M:$M)-1,1)</definedName>
    <definedName name="localisation">OFFSET([23]Code!$M$2,0,0,COUNTA([23]Code!$M:$M)-1,1)</definedName>
    <definedName name="localisationdesc" localSheetId="0">OFFSET([22]Code!$M$2,0,0,COUNT([22]Code!$M:$M)-1,2)</definedName>
    <definedName name="localisationdesc">OFFSET([23]Code!$M$2,0,0,COUNT([23]Code!$M:$M)-1,2)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nodeobra" localSheetId="0">'[2]EVALUACIÓN SOCIOECONÓMICA'!#REF!</definedName>
    <definedName name="manodeobra">'[2]EVALUACIÓN SOCIOECONÓMICA'!#REF!</definedName>
    <definedName name="manodeobra2" localSheetId="0">'[2]EVALUACIÓN SOCIOECONÓMICA'!#REF!</definedName>
    <definedName name="manodeobra2">'[2]EVALUACIÓN SOCIOECONÓMICA'!#REF!</definedName>
    <definedName name="manodeobra3" localSheetId="0">'[2]EVALUACIÓN SOCIOECONÓMICA'!#REF!</definedName>
    <definedName name="manodeobra3">'[2]EVALUACIÓN SOCIOECONÓMICA'!#REF!</definedName>
    <definedName name="mar">[10]Programa!#REF!</definedName>
    <definedName name="MARS" localSheetId="0">Section_Article!#REF!</definedName>
    <definedName name="Maturity_IDA">[29]NPV_base!$B$23</definedName>
    <definedName name="Maturity_NC" localSheetId="0">[29]NPV_base!#REF!</definedName>
    <definedName name="Maturity_NC">[29]NPV_base!#REF!</definedName>
    <definedName name="may" localSheetId="0">[10]Programa!#REF!</definedName>
    <definedName name="may">[10]Programa!#REF!</definedName>
    <definedName name="MCPI" localSheetId="0">#REF!</definedName>
    <definedName name="MCPI">#REF!</definedName>
    <definedName name="MENSUEL" localSheetId="0">Section_Article!$I$4:$I$993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OFFSET([22]Code!$E$2,0,0,COUNTA([22]Code!$E:$E)-1,1)</definedName>
    <definedName name="ministere">OFFSET([23]Code!$E$2,0,0,COUNTA([23]Code!$E:$E)-1,1)</definedName>
    <definedName name="ministeredesc" localSheetId="0">OFFSET([22]Code!$E$2,0,0,COUNTA([22]Code!$E:$E)-1,2)</definedName>
    <definedName name="ministeredesc">OFFSET([23]Code!$E$2,0,0,COUNTA([23]Code!$E:$E)-1,2)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[12]OPS!#REF!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O_MAS" localSheetId="0">#REF!</definedName>
    <definedName name="O_MAS">#REF!</definedName>
    <definedName name="OCTOBRE" localSheetId="0">Section_Article!#REF!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'[2]EVALUACIÓN SOCIOECONÓMICA'!#REF!</definedName>
    <definedName name="otros2">'[2]EVALUACIÓN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[7]SPNF!#REF!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'[36]NOUVEAUX-PROGRAMMES 2012-2013_'!$F$1010</definedName>
    <definedName name="pcdr">'[37]NOUVEAUX-PROGRAMMES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[27]SUPUESTOS!A$14</definedName>
    <definedName name="pib_int" localSheetId="0">#REF!</definedName>
    <definedName name="pib_int">#REF!</definedName>
    <definedName name="pib98j" localSheetId="0">[10]Programa!#REF!</definedName>
    <definedName name="pib98j">[10]Programa!#REF!</definedName>
    <definedName name="pib98s" localSheetId="0">[10]Programa!#REF!</definedName>
    <definedName name="pib98s">[10]Programa!#REF!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[10]Programa!#REF!</definedName>
    <definedName name="plame98j">[10]Programa!#REF!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[10]Programa!#REF!</definedName>
    <definedName name="plazo98j">[10]Programa!#REF!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>'[26]solde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[38]ASSUMPTIONS!#REF!</definedName>
    <definedName name="PRIV0">[38]ASSUMPTIONS!#REF!</definedName>
    <definedName name="PRIV00" localSheetId="0">[38]ASSUMPTIONS!#REF!</definedName>
    <definedName name="PRIV00">[38]ASSUMPTIONS!#REF!</definedName>
    <definedName name="priv1" localSheetId="0">#REF!</definedName>
    <definedName name="priv1">#REF!</definedName>
    <definedName name="PRIV11" localSheetId="0">[38]ASSUMPTIONS!#REF!</definedName>
    <definedName name="PRIV11">[38]ASSUMPTIONS!#REF!</definedName>
    <definedName name="priv2" localSheetId="0">#REF!</definedName>
    <definedName name="priv2">#REF!</definedName>
    <definedName name="PRIV22" localSheetId="0">[38]ASSUMPTIONS!#REF!</definedName>
    <definedName name="PRIV22">[38]ASSUMPTIONS!#REF!</definedName>
    <definedName name="PRIV3" localSheetId="0">[38]ASSUMPTIONS!#REF!</definedName>
    <definedName name="PRIV3">[38]ASSUMPTIONS!#REF!</definedName>
    <definedName name="PRIV33" localSheetId="0">[38]ASSUMPTIONS!#REF!</definedName>
    <definedName name="PRIV33">[38]ASSUMPTIONS!#REF!</definedName>
    <definedName name="privada2" localSheetId="0">'[2]EVALUACIÓN PRIVADA'!#REF!</definedName>
    <definedName name="privada2">'[2]EVALUACIÓN PRIVADA'!#REF!</definedName>
    <definedName name="privada3" localSheetId="0">'[2]EVALUACIÓN PRIVADA'!#REF!</definedName>
    <definedName name="privada3">'[2]EVALUACIÓN PRIVADA'!#REF!</definedName>
    <definedName name="PROG">[39]Assumptions:Debtind!$B$2:$J$72</definedName>
    <definedName name="progra" localSheetId="0">#REF!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[38]ASSUMPTIONS!#REF!</definedName>
    <definedName name="PUBL11" localSheetId="0">[38]ASSUMPTIONS!#REF!</definedName>
    <definedName name="PUBL11">[38]ASSUMPTIONS!#REF!</definedName>
    <definedName name="PUBL2" localSheetId="0">[38]ASSUMPTIONS!#REF!</definedName>
    <definedName name="PUBL2">[38]ASSUMPTIONS!#REF!</definedName>
    <definedName name="PUBL22" localSheetId="0">[38]ASSUMPTIONS!#REF!</definedName>
    <definedName name="PUBL22">[38]ASSUMPTIONS!#REF!</definedName>
    <definedName name="PUBL33" localSheetId="0">[38]ASSUMPTIONS!#REF!</definedName>
    <definedName name="PUBL33">[38]ASSUMPTIONS!#REF!</definedName>
    <definedName name="PUBL5" localSheetId="0">[38]ASSUMPTIONS!#REF!</definedName>
    <definedName name="PUBL5">[38]ASSUMPTIONS!#REF!</definedName>
    <definedName name="PUBL55" localSheetId="0">[38]ASSUMPTIONS!#REF!</definedName>
    <definedName name="PUBL55">[38]ASSUMPTIONS!#REF!</definedName>
    <definedName name="PUBL6" localSheetId="0">[38]ASSUMPTIONS!#REF!</definedName>
    <definedName name="PUBL6">[38]ASSUMPTIONS!#REF!</definedName>
    <definedName name="PUBL66" localSheetId="0">[38]ASSUMPTIONS!#REF!</definedName>
    <definedName name="PUBL66">[38]ASSUMPTIONS!#REF!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'[35]J(Priv.Cap)'!#REF!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'[12]CGvt Rev'!#REF!</definedName>
    <definedName name="RANGLIST">'[12]CGvt Rev'!#REF!</definedName>
    <definedName name="REA" localSheetId="0">[20]Liste!#REF!</definedName>
    <definedName name="REA">[20]Liste!#REF!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[10]Programa!#REF!</definedName>
    <definedName name="renegocia">[10]Programa!#REF!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'[12]CGvt Rev'!#REF!</definedName>
    <definedName name="REVENUE_">'[12]CGvt Rev'!#REF!</definedName>
    <definedName name="rf" localSheetId="0">[10]Programa!#REF!</definedName>
    <definedName name="rf">[10]Programa!#REF!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[40]EERProfile!$B$2</definedName>
    <definedName name="RgCName">[40]EERProfile!$A$2</definedName>
    <definedName name="RgFdBaseYr">[40]EERProfile!$O$2</definedName>
    <definedName name="RgFdBper">[40]EERProfile!$M$2</definedName>
    <definedName name="RgFdDefBaseYr">[40]EERProfile!$P$2</definedName>
    <definedName name="RgFdEper">[40]EERProfile!$N$2</definedName>
    <definedName name="RgFdGrFoot">[40]EERProfile!$AC$2</definedName>
    <definedName name="RgFdGrSeries">[40]EERProfile!$AA$2:$AA$7</definedName>
    <definedName name="RgFdGrSeriesVal">[40]EERProfile!$AB$2:$AB$7</definedName>
    <definedName name="RgFdGrType">[40]EERProfile!$Z$2</definedName>
    <definedName name="RgFdPartCseries">[40]EERProfile!$K$2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[40]EERProfile!$L$2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[40]EERProfile!$G$2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 localSheetId="0">'[2]EVALUACIÓN SOCIOECONÓMICA'!#REF!</definedName>
    <definedName name="rpcmanodeobra">'[2]EVALUACIÓN SOCIOECONÓMICA'!#REF!</definedName>
    <definedName name="RPCManodeobra2" localSheetId="0">'[2]EVALUACIÓN SOCIOECONÓMICA'!#REF!</definedName>
    <definedName name="RPCManodeobra2">'[2]EVALUACIÓN SOCIOECONÓMICA'!#REF!</definedName>
    <definedName name="RPCManodeobra3" localSheetId="0">'[2]EVALUACIÓN SOCIOECONÓMICA'!#REF!</definedName>
    <definedName name="RPCManodeobra3">'[2]EVALUACIÓN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'[26]solde des crédits'!$B$12</definedName>
    <definedName name="secteurdesc" localSheetId="0">OFFSET([22]Code!$C$2,0,0,COUNTA([22]Code!$C:$C)-1,2)</definedName>
    <definedName name="secteurdesc">OFFSET([23]Code!$C$2,0,0,COUNTA([23]Code!$C:$C)-1,2)</definedName>
    <definedName name="section" localSheetId="0">OFFSET([22]Code!$I$2,0,0,COUNTA([22]Code!$I:$I)-1,1)</definedName>
    <definedName name="section">OFFSET([23]Code!$I$2,0,0,COUNTA([23]Code!$I:$I)-1,1)</definedName>
    <definedName name="sectiondesc" localSheetId="0">OFFSET([22]Code!$I$2,0,0,COUNTA([22]Code!$I:$I)-1,2)</definedName>
    <definedName name="sectiondesc">OFFSET([23]Code!$I$2,0,0,COUNTA([23]Code!$I:$I)-1,2)</definedName>
    <definedName name="SECTITRE" localSheetId="0">Section_Article!$B$2:$B$993</definedName>
    <definedName name="SECTORES" localSheetId="0">[7]SPNF!#REF!</definedName>
    <definedName name="SECTORES">[7]SPNF!#REF!</definedName>
    <definedName name="sel24a" localSheetId="0">'[2]EVALUACIÓN SOCIOECONÓMICA'!#REF!</definedName>
    <definedName name="sel24a">'[2]EVALUACIÓN SOCIOECONÓMICA'!#REF!</definedName>
    <definedName name="sel34a">'[2]EVALUACIÓN SOCIOECONÓMICA'!#REF!</definedName>
    <definedName name="Selec2" localSheetId="0">'[2]EVALUACIÓN PRIVADA'!#REF!</definedName>
    <definedName name="Selec2">'[2]EVALUACIÓN PRIVADA'!#REF!</definedName>
    <definedName name="Selec3" localSheetId="0">'[2]EVALUACIÓN PRIVADA'!#REF!</definedName>
    <definedName name="Selec3">'[2]EVALUACIÓN PRIVADA'!#REF!</definedName>
    <definedName name="selección2" localSheetId="0">[2]ALTERNATIVAS!#REF!</definedName>
    <definedName name="selección2">[2]ALTERNATIVAS!#REF!</definedName>
    <definedName name="selección3" localSheetId="0">[2]ALTERNATIVAS!#REF!</definedName>
    <definedName name="selección3">[2]ALTERNATIVAS!#REF!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'[2]EVALUACIÓN PRIVADA'!#REF!</definedName>
    <definedName name="selImpuestos">'[2]EVALUACIÓN PRIVADA'!#REF!</definedName>
    <definedName name="selImpuestos2">'[2]EVALUACIÓN PRIVADA'!#REF!</definedName>
    <definedName name="selImpuestos3" localSheetId="0">'[2]EVALUACIÓN PRIVADA'!#REF!</definedName>
    <definedName name="selImpuestos3">'[2]EVALUACIÓN PRIVADA'!#REF!</definedName>
    <definedName name="selx" localSheetId="0">[2]PREPARACION!#REF!</definedName>
    <definedName name="selx">[2]PREPARACION!#REF!</definedName>
    <definedName name="SEMESTRE2" localSheetId="0">Section_Article!#REF!</definedName>
    <definedName name="SEMETRE1" localSheetId="0">Section_Article!#REF!</definedName>
    <definedName name="sens41" localSheetId="0">'[2]ANÁLISIS DE SENSIBILIDAD'!#REF!</definedName>
    <definedName name="sens41">'[2]ANÁLISIS DE SENSIBILIDAD'!#REF!</definedName>
    <definedName name="SEPTEMBRE" localSheetId="0">Section_Article!#REF!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OFFSET([22]Code!$K$2,0,0,COUNTA([22]Code!$K:$K)-1,1)</definedName>
    <definedName name="service">OFFSET([23]Code!$K$2,0,0,COUNTA([23]Code!$K:$K)-1,1)</definedName>
    <definedName name="servicedesc" localSheetId="0">OFFSET([22]Code!$K$2,0,0,COUNTA([22]Code!$K:$K)-1,2)</definedName>
    <definedName name="servicedesc">OFFSET([23]Code!$K$2,0,0,COUNTA([23]Code!$K:$K)-1,2)</definedName>
    <definedName name="sexe" localSheetId="0">OFFSET([23]Code!#REF!,0,0,COUNTA([23]Code!#REF!)-1,1)</definedName>
    <definedName name="sexe">OFFSET([23]Code!#REF!,0,0,COUNTA([23]Code!#REF!)-1,1)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'[27]SFISCAL-MOD'!$A$146:$IV$146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 localSheetId="0">'[2]EVALUACIÓN SOCIOECONÓMICA'!#REF!</definedName>
    <definedName name="Socioeconomica3">'[2]EVALUACIÓN SOCIOECONÓMICA'!#REF!</definedName>
    <definedName name="socioeconómica3" localSheetId="0">'[2]EVALUACIÓN SOCIOECONÓMICA'!#REF!</definedName>
    <definedName name="socioeconómica3">'[2]EVALUACIÓN SOCIOECONÓMICA'!#REF!</definedName>
    <definedName name="SS">[41]IMATA!$B$45:$B$108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[33]NA!#REF!</definedName>
    <definedName name="Summary_Accounts_SR_table" localSheetId="0">#REF!</definedName>
    <definedName name="Summary_Accounts_SR_table">#REF!</definedName>
    <definedName name="SUMTAB">[42]CPI:NA!$A$272:$R$990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[43]Stfrprtables!#REF!</definedName>
    <definedName name="Table8" localSheetId="0">#REF!</definedName>
    <definedName name="Table8">#REF!</definedName>
    <definedName name="Tarifa" localSheetId="0">'[2]EVALUACIÓN PRIVADA'!#REF!</definedName>
    <definedName name="Tarifa">'[2]EVALUACIÓN PRIVADA'!#REF!</definedName>
    <definedName name="Tarifa2">'[2]EVALUACIÓN PRIVADA'!#REF!</definedName>
    <definedName name="Tarifa3" localSheetId="0">'[2]EVALUACIÓN PRIVADA'!#REF!</definedName>
    <definedName name="Tarifa3">'[2]EVALUACIÓN PRIVADA'!#REF!</definedName>
    <definedName name="TarifaS2" localSheetId="0">'[2]EVALUACIÓN SOCIOECONÓMICA'!#REF!</definedName>
    <definedName name="TarifaS2">'[2]EVALUACIÓN SOCIOECONÓMICA'!#REF!</definedName>
    <definedName name="TarifaS3" localSheetId="0">'[2]EVALUACIÓN SOCIOECONÓMICA'!#REF!</definedName>
    <definedName name="TarifaS3">'[2]EVALUACIÓN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[27]SREAL!A$158</definedName>
    <definedName name="TECHNICIENDEPB" localSheetId="0">[20]Liste!#REF!</definedName>
    <definedName name="TECHNICIENDEPB">[20]Liste!#REF!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[21]Q5!$E$23:$AH$23</definedName>
    <definedName name="TMGO">#N/A</definedName>
    <definedName name="TOTAL" localSheetId="0">Section_Article!#REF!</definedName>
    <definedName name="Total1a" localSheetId="0">'[2]EVALUACIÓN SOCIOECONÓMICA'!#REF!</definedName>
    <definedName name="Total1a">'[2]EVALUACIÓN SOCIOECONÓMICA'!#REF!</definedName>
    <definedName name="Total1ap" localSheetId="0">'[2]EVALUACIÓN PRIVADA'!#REF!</definedName>
    <definedName name="Total1ap">'[2]EVALUACIÓN PRIVADA'!#REF!</definedName>
    <definedName name="Total2" localSheetId="0">'[2]EVALUACIÓN SOCIOECONÓMICA'!#REF!</definedName>
    <definedName name="Total2">'[2]EVALUACIÓN SOCIOECONÓMICA'!#REF!</definedName>
    <definedName name="Total2a" localSheetId="0">'[2]EVALUACIÓN SOCIOECONÓMICA'!#REF!</definedName>
    <definedName name="Total2a">'[2]EVALUACIÓN SOCIOECONÓMICA'!#REF!</definedName>
    <definedName name="Total3" localSheetId="0">'[2]EVALUACIÓN SOCIOECONÓMICA'!#REF!</definedName>
    <definedName name="Total3">'[2]EVALUACIÓN SOCIOECONÓMICA'!#REF!</definedName>
    <definedName name="Total3a" localSheetId="0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2" localSheetId="0">Section_Article!#REF!</definedName>
    <definedName name="TRIM3" localSheetId="0">Section_Article!#REF!</definedName>
    <definedName name="TRIM4" localSheetId="0">Section_Article!#REF!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[20]Liste!#REF!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'[2]EVALUACIÓN PRIVADA'!#REF!</definedName>
    <definedName name="usuarios3">'[2]EVALUACIÓN PRIVADA'!#REF!</definedName>
    <definedName name="usuariosS2" localSheetId="0">'[2]EVALUACIÓN SOCIOECONÓMICA'!#REF!</definedName>
    <definedName name="usuariosS2">'[2]EVALUACIÓN SOCIOECONÓMICA'!#REF!</definedName>
    <definedName name="usuariosS3" localSheetId="0">'[2]EVALUACIÓN SOCIOECONÓMICA'!#REF!</definedName>
    <definedName name="usuariosS3">'[2]EVALUACIÓN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'[2]EVALUACIÓN PRIVADA'!#REF!</definedName>
    <definedName name="vadp2">'[2]EVALUACIÓN PRIVADA'!#REF!</definedName>
    <definedName name="vadp3" localSheetId="0">'[2]EVALUACIÓN PRIVADA'!#REF!</definedName>
    <definedName name="vadp3">'[2]EVALUACIÓN PRIVADA'!#REF!</definedName>
    <definedName name="vads2" localSheetId="0">'[2]EVALUACIÓN SOCIOECONÓMICA'!#REF!</definedName>
    <definedName name="vads2">'[2]EVALUACIÓN SOCIOECONÓMICA'!#REF!</definedName>
    <definedName name="vads3" localSheetId="0">'[2]EVALUACIÓN SOCIOECONÓMICA'!#REF!</definedName>
    <definedName name="vads3">'[2]EVALUACIÓN SOCIOECONÓMICA'!#REF!</definedName>
    <definedName name="vanp" localSheetId="0">'[2]ANÁLISIS DE SENSIBILIDAD'!#REF!</definedName>
    <definedName name="vanp">'[2]ANÁLISIS DE SENSIBILIDAD'!#REF!</definedName>
    <definedName name="vanp2" localSheetId="0">'[2]EVALUACIÓN PRIVADA'!#REF!</definedName>
    <definedName name="vanp2">'[2]EVALUACIÓN PRIVADA'!#REF!</definedName>
    <definedName name="vanp3" localSheetId="0">'[2]EVALUACIÓN PRIVADA'!#REF!</definedName>
    <definedName name="vanp3">'[2]EVALUACIÓN PRIVADA'!#REF!</definedName>
    <definedName name="vans2" localSheetId="0">'[2]EVALUACIÓN SOCIOECONÓMICA'!#REF!</definedName>
    <definedName name="vans2">'[2]EVALUACIÓN SOCIOECONÓMICA'!#REF!</definedName>
    <definedName name="vans3" localSheetId="0">'[2]EVALUACIÓN SOCIOECONÓMICA'!#REF!</definedName>
    <definedName name="vans3">'[2]EVALUACIÓN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[10]Programa!#REF!</definedName>
    <definedName name="venci98j">[10]Programa!#REF!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'[2]EVALUACIÓN SOCIOECONÓMICA'!#REF!</definedName>
    <definedName name="Vida3">'[2]EVALUACIÓN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'[2]EVALUACIÓN PRIVADA'!#REF!</definedName>
    <definedName name="vpcp2">'[2]EVALUACIÓN PRIVADA'!#REF!</definedName>
    <definedName name="vpcp3" localSheetId="0">'[2]EVALUACIÓN PRIVADA'!#REF!</definedName>
    <definedName name="vpcp3">'[2]EVALUACIÓN PRIVADA'!#REF!</definedName>
    <definedName name="vpcs2" localSheetId="0">'[2]EVALUACIÓN SOCIOECONÓMICA'!#REF!</definedName>
    <definedName name="vpcs2">'[2]EVALUACIÓN SOCIOECONÓMICA'!#REF!</definedName>
    <definedName name="vpcs3" localSheetId="0">'[2]EVALUACIÓN SOCIOECONÓMICA'!#REF!</definedName>
    <definedName name="vpcs3">'[2]EVALUACIÓN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[44]M!#REF!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'[28]PIB EN CORR'!#REF!</definedName>
    <definedName name="xa">'[28]PIB EN CORR'!#REF!</definedName>
    <definedName name="xaa">'[28]PIB EN CORR'!$AV$5:$AV$77</definedName>
    <definedName name="xbb" localSheetId="0">'[28]PIB EN CORR'!#REF!</definedName>
    <definedName name="xbb">'[28]PIB EN CORR'!#REF!</definedName>
    <definedName name="XBS">[27]SREAL!A$41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Section_Article!$D$2:$K$999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 s="1"/>
  <c r="H7" i="1" s="1"/>
  <c r="I9" i="1"/>
  <c r="I8" i="1" s="1"/>
  <c r="J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H17" i="1"/>
  <c r="I17" i="1"/>
  <c r="K17" i="1" s="1"/>
  <c r="J18" i="1"/>
  <c r="K18" i="1"/>
  <c r="J19" i="1"/>
  <c r="K19" i="1"/>
  <c r="J20" i="1"/>
  <c r="J17" i="1" s="1"/>
  <c r="K20" i="1"/>
  <c r="J21" i="1"/>
  <c r="K21" i="1"/>
  <c r="J22" i="1"/>
  <c r="K22" i="1"/>
  <c r="J23" i="1"/>
  <c r="K23" i="1"/>
  <c r="J24" i="1"/>
  <c r="K24" i="1"/>
  <c r="H25" i="1"/>
  <c r="I25" i="1"/>
  <c r="K25" i="1" s="1"/>
  <c r="J26" i="1"/>
  <c r="K26" i="1"/>
  <c r="J27" i="1"/>
  <c r="J25" i="1" s="1"/>
  <c r="K27" i="1"/>
  <c r="J28" i="1"/>
  <c r="K28" i="1"/>
  <c r="J29" i="1"/>
  <c r="K29" i="1"/>
  <c r="J30" i="1"/>
  <c r="K30" i="1"/>
  <c r="J31" i="1"/>
  <c r="K31" i="1"/>
  <c r="J32" i="1"/>
  <c r="K32" i="1"/>
  <c r="H33" i="1"/>
  <c r="I33" i="1"/>
  <c r="K33" i="1"/>
  <c r="J34" i="1"/>
  <c r="J33" i="1" s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H41" i="1"/>
  <c r="I41" i="1"/>
  <c r="K41" i="1" s="1"/>
  <c r="J41" i="1"/>
  <c r="J42" i="1"/>
  <c r="K42" i="1"/>
  <c r="J43" i="1"/>
  <c r="K43" i="1"/>
  <c r="J44" i="1"/>
  <c r="K44" i="1"/>
  <c r="H47" i="1"/>
  <c r="H46" i="1" s="1"/>
  <c r="I47" i="1"/>
  <c r="K47" i="1" s="1"/>
  <c r="J48" i="1"/>
  <c r="J47" i="1" s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H55" i="1"/>
  <c r="I55" i="1"/>
  <c r="K55" i="1" s="1"/>
  <c r="J56" i="1"/>
  <c r="J55" i="1" s="1"/>
  <c r="K56" i="1"/>
  <c r="R56" i="1"/>
  <c r="J57" i="1"/>
  <c r="K57" i="1"/>
  <c r="R57" i="1"/>
  <c r="J58" i="1"/>
  <c r="K58" i="1"/>
  <c r="J59" i="1"/>
  <c r="K59" i="1"/>
  <c r="J60" i="1"/>
  <c r="K60" i="1"/>
  <c r="J61" i="1"/>
  <c r="K61" i="1"/>
  <c r="J62" i="1"/>
  <c r="K62" i="1"/>
  <c r="H63" i="1"/>
  <c r="I63" i="1"/>
  <c r="J63" i="1"/>
  <c r="K63" i="1"/>
  <c r="J64" i="1"/>
  <c r="K64" i="1"/>
  <c r="J65" i="1"/>
  <c r="K65" i="1"/>
  <c r="J66" i="1"/>
  <c r="K66" i="1"/>
  <c r="H67" i="1"/>
  <c r="I67" i="1"/>
  <c r="K67" i="1" s="1"/>
  <c r="J68" i="1"/>
  <c r="K68" i="1"/>
  <c r="J69" i="1"/>
  <c r="K69" i="1"/>
  <c r="J70" i="1"/>
  <c r="J67" i="1" s="1"/>
  <c r="K70" i="1"/>
  <c r="H71" i="1"/>
  <c r="I71" i="1"/>
  <c r="K71" i="1" s="1"/>
  <c r="J72" i="1"/>
  <c r="J71" i="1" s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H79" i="1"/>
  <c r="I79" i="1"/>
  <c r="K79" i="1"/>
  <c r="J80" i="1"/>
  <c r="J79" i="1" s="1"/>
  <c r="K80" i="1"/>
  <c r="L80" i="1"/>
  <c r="M80" i="1"/>
  <c r="N80" i="1"/>
  <c r="O80" i="1"/>
  <c r="P80" i="1"/>
  <c r="Q80" i="1"/>
  <c r="H81" i="1"/>
  <c r="I81" i="1"/>
  <c r="J81" i="1"/>
  <c r="K81" i="1"/>
  <c r="J82" i="1"/>
  <c r="K82" i="1"/>
  <c r="H84" i="1"/>
  <c r="H83" i="1" s="1"/>
  <c r="I84" i="1"/>
  <c r="K84" i="1" s="1"/>
  <c r="J85" i="1"/>
  <c r="J84" i="1" s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H92" i="1"/>
  <c r="I92" i="1"/>
  <c r="K92" i="1"/>
  <c r="J93" i="1"/>
  <c r="J92" i="1" s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L99" i="1"/>
  <c r="M99" i="1"/>
  <c r="N99" i="1"/>
  <c r="O99" i="1"/>
  <c r="P99" i="1"/>
  <c r="Q99" i="1"/>
  <c r="H100" i="1"/>
  <c r="I100" i="1"/>
  <c r="K100" i="1"/>
  <c r="J101" i="1"/>
  <c r="J100" i="1" s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H108" i="1"/>
  <c r="I108" i="1"/>
  <c r="I83" i="1" s="1"/>
  <c r="J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H116" i="1"/>
  <c r="I116" i="1"/>
  <c r="K116" i="1" s="1"/>
  <c r="J117" i="1"/>
  <c r="K117" i="1"/>
  <c r="J118" i="1"/>
  <c r="J116" i="1" s="1"/>
  <c r="K118" i="1"/>
  <c r="J119" i="1"/>
  <c r="K119" i="1"/>
  <c r="J120" i="1"/>
  <c r="K120" i="1"/>
  <c r="J121" i="1"/>
  <c r="K121" i="1"/>
  <c r="J122" i="1"/>
  <c r="K122" i="1"/>
  <c r="J123" i="1"/>
  <c r="K123" i="1"/>
  <c r="H126" i="1"/>
  <c r="H125" i="1" s="1"/>
  <c r="H124" i="1" s="1"/>
  <c r="I126" i="1"/>
  <c r="K126" i="1" s="1"/>
  <c r="J127" i="1"/>
  <c r="J126" i="1" s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H134" i="1"/>
  <c r="I134" i="1"/>
  <c r="I125" i="1" s="1"/>
  <c r="K134" i="1"/>
  <c r="J135" i="1"/>
  <c r="J134" i="1" s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H142" i="1"/>
  <c r="I142" i="1"/>
  <c r="K142" i="1" s="1"/>
  <c r="J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H150" i="1"/>
  <c r="I150" i="1"/>
  <c r="K150" i="1" s="1"/>
  <c r="J151" i="1"/>
  <c r="K151" i="1"/>
  <c r="J152" i="1"/>
  <c r="K152" i="1"/>
  <c r="J153" i="1"/>
  <c r="J150" i="1" s="1"/>
  <c r="K153" i="1"/>
  <c r="J154" i="1"/>
  <c r="K154" i="1"/>
  <c r="J155" i="1"/>
  <c r="K155" i="1"/>
  <c r="J156" i="1"/>
  <c r="K156" i="1"/>
  <c r="J157" i="1"/>
  <c r="K157" i="1"/>
  <c r="H158" i="1"/>
  <c r="I158" i="1"/>
  <c r="K158" i="1"/>
  <c r="J159" i="1"/>
  <c r="K159" i="1"/>
  <c r="J160" i="1"/>
  <c r="J158" i="1" s="1"/>
  <c r="K160" i="1"/>
  <c r="J161" i="1"/>
  <c r="K161" i="1"/>
  <c r="H162" i="1"/>
  <c r="I162" i="1"/>
  <c r="K162" i="1"/>
  <c r="J163" i="1"/>
  <c r="J162" i="1" s="1"/>
  <c r="K163" i="1"/>
  <c r="J164" i="1"/>
  <c r="K164" i="1"/>
  <c r="J165" i="1"/>
  <c r="K165" i="1"/>
  <c r="H168" i="1"/>
  <c r="H167" i="1" s="1"/>
  <c r="H166" i="1" s="1"/>
  <c r="I168" i="1"/>
  <c r="I167" i="1" s="1"/>
  <c r="J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H176" i="1"/>
  <c r="I176" i="1"/>
  <c r="K176" i="1" s="1"/>
  <c r="J177" i="1"/>
  <c r="K177" i="1"/>
  <c r="J178" i="1"/>
  <c r="K178" i="1"/>
  <c r="J179" i="1"/>
  <c r="J176" i="1" s="1"/>
  <c r="K179" i="1"/>
  <c r="J180" i="1"/>
  <c r="K180" i="1"/>
  <c r="J181" i="1"/>
  <c r="K181" i="1"/>
  <c r="J182" i="1"/>
  <c r="K182" i="1"/>
  <c r="J183" i="1"/>
  <c r="K183" i="1"/>
  <c r="H184" i="1"/>
  <c r="I184" i="1"/>
  <c r="K184" i="1" s="1"/>
  <c r="J185" i="1"/>
  <c r="K185" i="1"/>
  <c r="J186" i="1"/>
  <c r="J184" i="1" s="1"/>
  <c r="K186" i="1"/>
  <c r="J187" i="1"/>
  <c r="K187" i="1"/>
  <c r="J188" i="1"/>
  <c r="K188" i="1"/>
  <c r="J189" i="1"/>
  <c r="K189" i="1"/>
  <c r="J190" i="1"/>
  <c r="K190" i="1"/>
  <c r="J191" i="1"/>
  <c r="K191" i="1"/>
  <c r="H192" i="1"/>
  <c r="I192" i="1"/>
  <c r="K192" i="1" s="1"/>
  <c r="J193" i="1"/>
  <c r="J192" i="1" s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H200" i="1"/>
  <c r="I200" i="1"/>
  <c r="K200" i="1" s="1"/>
  <c r="J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H208" i="1"/>
  <c r="I208" i="1"/>
  <c r="K208" i="1" s="1"/>
  <c r="J209" i="1"/>
  <c r="K209" i="1"/>
  <c r="J210" i="1"/>
  <c r="K210" i="1"/>
  <c r="J211" i="1"/>
  <c r="J208" i="1" s="1"/>
  <c r="K211" i="1"/>
  <c r="J212" i="1"/>
  <c r="K212" i="1"/>
  <c r="J213" i="1"/>
  <c r="K213" i="1"/>
  <c r="J214" i="1"/>
  <c r="K214" i="1"/>
  <c r="J215" i="1"/>
  <c r="K215" i="1"/>
  <c r="H216" i="1"/>
  <c r="I216" i="1"/>
  <c r="K216" i="1" s="1"/>
  <c r="J217" i="1"/>
  <c r="K217" i="1"/>
  <c r="J218" i="1"/>
  <c r="J216" i="1" s="1"/>
  <c r="K218" i="1"/>
  <c r="J219" i="1"/>
  <c r="K219" i="1"/>
  <c r="J220" i="1"/>
  <c r="K220" i="1"/>
  <c r="J221" i="1"/>
  <c r="K221" i="1"/>
  <c r="J222" i="1"/>
  <c r="K222" i="1"/>
  <c r="J223" i="1"/>
  <c r="K223" i="1"/>
  <c r="H224" i="1"/>
  <c r="I224" i="1"/>
  <c r="K224" i="1" s="1"/>
  <c r="J225" i="1"/>
  <c r="J224" i="1" s="1"/>
  <c r="K225" i="1"/>
  <c r="J226" i="1"/>
  <c r="K226" i="1"/>
  <c r="J227" i="1"/>
  <c r="K227" i="1"/>
  <c r="H228" i="1"/>
  <c r="I228" i="1"/>
  <c r="J228" i="1"/>
  <c r="K228" i="1"/>
  <c r="J229" i="1"/>
  <c r="K229" i="1"/>
  <c r="J230" i="1"/>
  <c r="K230" i="1"/>
  <c r="J231" i="1"/>
  <c r="K231" i="1"/>
  <c r="H232" i="1"/>
  <c r="I232" i="1"/>
  <c r="K232" i="1" s="1"/>
  <c r="J233" i="1"/>
  <c r="K233" i="1"/>
  <c r="J234" i="1"/>
  <c r="K234" i="1"/>
  <c r="J235" i="1"/>
  <c r="J232" i="1" s="1"/>
  <c r="K235" i="1"/>
  <c r="H236" i="1"/>
  <c r="I236" i="1"/>
  <c r="K236" i="1" s="1"/>
  <c r="J237" i="1"/>
  <c r="K237" i="1"/>
  <c r="J238" i="1"/>
  <c r="J236" i="1" s="1"/>
  <c r="K238" i="1"/>
  <c r="J239" i="1"/>
  <c r="K239" i="1"/>
  <c r="H242" i="1"/>
  <c r="I242" i="1"/>
  <c r="K242" i="1" s="1"/>
  <c r="J243" i="1"/>
  <c r="J242" i="1" s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H250" i="1"/>
  <c r="I250" i="1"/>
  <c r="K250" i="1" s="1"/>
  <c r="J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H258" i="1"/>
  <c r="H241" i="1" s="1"/>
  <c r="H240" i="1" s="1"/>
  <c r="I258" i="1"/>
  <c r="K258" i="1" s="1"/>
  <c r="J259" i="1"/>
  <c r="K259" i="1"/>
  <c r="J260" i="1"/>
  <c r="J258" i="1" s="1"/>
  <c r="K260" i="1"/>
  <c r="J261" i="1"/>
  <c r="K261" i="1"/>
  <c r="H262" i="1"/>
  <c r="I262" i="1"/>
  <c r="K262" i="1"/>
  <c r="J263" i="1"/>
  <c r="J262" i="1" s="1"/>
  <c r="K263" i="1"/>
  <c r="J264" i="1"/>
  <c r="K264" i="1"/>
  <c r="J265" i="1"/>
  <c r="K265" i="1"/>
  <c r="H266" i="1"/>
  <c r="I266" i="1"/>
  <c r="K266" i="1" s="1"/>
  <c r="J267" i="1"/>
  <c r="J266" i="1" s="1"/>
  <c r="K267" i="1"/>
  <c r="J268" i="1"/>
  <c r="K268" i="1"/>
  <c r="J269" i="1"/>
  <c r="K269" i="1"/>
  <c r="H272" i="1"/>
  <c r="H271" i="1" s="1"/>
  <c r="H270" i="1" s="1"/>
  <c r="I272" i="1"/>
  <c r="I271" i="1" s="1"/>
  <c r="J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H280" i="1"/>
  <c r="I280" i="1"/>
  <c r="K280" i="1" s="1"/>
  <c r="J281" i="1"/>
  <c r="K281" i="1"/>
  <c r="J282" i="1"/>
  <c r="K282" i="1"/>
  <c r="J283" i="1"/>
  <c r="J280" i="1" s="1"/>
  <c r="K283" i="1"/>
  <c r="J284" i="1"/>
  <c r="K284" i="1"/>
  <c r="J285" i="1"/>
  <c r="K285" i="1"/>
  <c r="J286" i="1"/>
  <c r="K286" i="1"/>
  <c r="J287" i="1"/>
  <c r="K287" i="1"/>
  <c r="H288" i="1"/>
  <c r="I288" i="1"/>
  <c r="K288" i="1" s="1"/>
  <c r="J289" i="1"/>
  <c r="K289" i="1"/>
  <c r="J290" i="1"/>
  <c r="J288" i="1" s="1"/>
  <c r="K290" i="1"/>
  <c r="J291" i="1"/>
  <c r="K291" i="1"/>
  <c r="J292" i="1"/>
  <c r="K292" i="1"/>
  <c r="J293" i="1"/>
  <c r="K293" i="1"/>
  <c r="J294" i="1"/>
  <c r="K294" i="1"/>
  <c r="J295" i="1"/>
  <c r="K295" i="1"/>
  <c r="H296" i="1"/>
  <c r="I296" i="1"/>
  <c r="K296" i="1" s="1"/>
  <c r="J297" i="1"/>
  <c r="J296" i="1" s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H306" i="1"/>
  <c r="I306" i="1"/>
  <c r="I305" i="1" s="1"/>
  <c r="J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H314" i="1"/>
  <c r="H305" i="1" s="1"/>
  <c r="H304" i="1" s="1"/>
  <c r="I314" i="1"/>
  <c r="K314" i="1" s="1"/>
  <c r="J315" i="1"/>
  <c r="K315" i="1"/>
  <c r="J316" i="1"/>
  <c r="K316" i="1"/>
  <c r="J317" i="1"/>
  <c r="J314" i="1" s="1"/>
  <c r="K317" i="1"/>
  <c r="J318" i="1"/>
  <c r="K318" i="1"/>
  <c r="J319" i="1"/>
  <c r="K319" i="1"/>
  <c r="J320" i="1"/>
  <c r="K320" i="1"/>
  <c r="J321" i="1"/>
  <c r="K321" i="1"/>
  <c r="H322" i="1"/>
  <c r="I322" i="1"/>
  <c r="K322" i="1" s="1"/>
  <c r="J323" i="1"/>
  <c r="K323" i="1"/>
  <c r="J324" i="1"/>
  <c r="J322" i="1" s="1"/>
  <c r="K324" i="1"/>
  <c r="J325" i="1"/>
  <c r="K325" i="1"/>
  <c r="H329" i="1"/>
  <c r="H328" i="1" s="1"/>
  <c r="H327" i="1" s="1"/>
  <c r="I329" i="1"/>
  <c r="K329" i="1" s="1"/>
  <c r="J330" i="1"/>
  <c r="K330" i="1"/>
  <c r="J331" i="1"/>
  <c r="K331" i="1"/>
  <c r="J332" i="1"/>
  <c r="J329" i="1" s="1"/>
  <c r="K332" i="1"/>
  <c r="J333" i="1"/>
  <c r="K333" i="1"/>
  <c r="J334" i="1"/>
  <c r="K334" i="1"/>
  <c r="J335" i="1"/>
  <c r="K335" i="1"/>
  <c r="J336" i="1"/>
  <c r="K336" i="1"/>
  <c r="H337" i="1"/>
  <c r="I337" i="1"/>
  <c r="K337" i="1" s="1"/>
  <c r="J338" i="1"/>
  <c r="K338" i="1"/>
  <c r="J339" i="1"/>
  <c r="J337" i="1" s="1"/>
  <c r="K339" i="1"/>
  <c r="J340" i="1"/>
  <c r="K340" i="1"/>
  <c r="J341" i="1"/>
  <c r="K341" i="1"/>
  <c r="J342" i="1"/>
  <c r="K342" i="1"/>
  <c r="J343" i="1"/>
  <c r="K343" i="1"/>
  <c r="J344" i="1"/>
  <c r="K344" i="1"/>
  <c r="H345" i="1"/>
  <c r="I345" i="1"/>
  <c r="K345" i="1" s="1"/>
  <c r="J346" i="1"/>
  <c r="J345" i="1" s="1"/>
  <c r="K346" i="1"/>
  <c r="J347" i="1"/>
  <c r="K347" i="1"/>
  <c r="J348" i="1"/>
  <c r="K348" i="1"/>
  <c r="H349" i="1"/>
  <c r="I349" i="1"/>
  <c r="J349" i="1"/>
  <c r="K349" i="1"/>
  <c r="J350" i="1"/>
  <c r="K350" i="1"/>
  <c r="J351" i="1"/>
  <c r="K351" i="1"/>
  <c r="H352" i="1"/>
  <c r="I352" i="1"/>
  <c r="K352" i="1" s="1"/>
  <c r="J352" i="1"/>
  <c r="J353" i="1"/>
  <c r="K353" i="1"/>
  <c r="L353" i="1"/>
  <c r="M353" i="1"/>
  <c r="N353" i="1"/>
  <c r="O353" i="1"/>
  <c r="P353" i="1"/>
  <c r="Q353" i="1"/>
  <c r="J354" i="1"/>
  <c r="K354" i="1"/>
  <c r="L354" i="1"/>
  <c r="M354" i="1"/>
  <c r="N354" i="1"/>
  <c r="O354" i="1"/>
  <c r="P354" i="1"/>
  <c r="Q354" i="1"/>
  <c r="J355" i="1"/>
  <c r="K355" i="1"/>
  <c r="L355" i="1"/>
  <c r="M355" i="1"/>
  <c r="N355" i="1"/>
  <c r="O355" i="1"/>
  <c r="P355" i="1"/>
  <c r="Q355" i="1"/>
  <c r="H356" i="1"/>
  <c r="I356" i="1"/>
  <c r="J356" i="1"/>
  <c r="K356" i="1"/>
  <c r="J357" i="1"/>
  <c r="K357" i="1"/>
  <c r="H358" i="1"/>
  <c r="I358" i="1"/>
  <c r="K358" i="1" s="1"/>
  <c r="J359" i="1"/>
  <c r="K359" i="1"/>
  <c r="J360" i="1"/>
  <c r="K360" i="1"/>
  <c r="J361" i="1"/>
  <c r="J358" i="1" s="1"/>
  <c r="K361" i="1"/>
  <c r="J362" i="1"/>
  <c r="K362" i="1"/>
  <c r="J363" i="1"/>
  <c r="K363" i="1"/>
  <c r="J364" i="1"/>
  <c r="K364" i="1"/>
  <c r="J365" i="1"/>
  <c r="K365" i="1"/>
  <c r="H366" i="1"/>
  <c r="I366" i="1"/>
  <c r="K366" i="1"/>
  <c r="J367" i="1"/>
  <c r="K367" i="1"/>
  <c r="J368" i="1"/>
  <c r="J366" i="1" s="1"/>
  <c r="K368" i="1"/>
  <c r="J369" i="1"/>
  <c r="K369" i="1"/>
  <c r="J370" i="1"/>
  <c r="K370" i="1"/>
  <c r="J371" i="1"/>
  <c r="K371" i="1"/>
  <c r="J372" i="1"/>
  <c r="K372" i="1"/>
  <c r="J373" i="1"/>
  <c r="K373" i="1"/>
  <c r="H375" i="1"/>
  <c r="H374" i="1" s="1"/>
  <c r="I375" i="1"/>
  <c r="K375" i="1" s="1"/>
  <c r="J376" i="1"/>
  <c r="K376" i="1"/>
  <c r="J377" i="1"/>
  <c r="K377" i="1"/>
  <c r="J378" i="1"/>
  <c r="J375" i="1" s="1"/>
  <c r="J374" i="1" s="1"/>
  <c r="K378" i="1"/>
  <c r="J379" i="1"/>
  <c r="K379" i="1"/>
  <c r="J380" i="1"/>
  <c r="K380" i="1"/>
  <c r="J381" i="1"/>
  <c r="K381" i="1"/>
  <c r="J382" i="1"/>
  <c r="K382" i="1"/>
  <c r="H385" i="1"/>
  <c r="H383" i="1" s="1"/>
  <c r="I385" i="1"/>
  <c r="I383" i="1" s="1"/>
  <c r="K383" i="1" s="1"/>
  <c r="J386" i="1"/>
  <c r="K386" i="1"/>
  <c r="J387" i="1"/>
  <c r="J385" i="1" s="1"/>
  <c r="K387" i="1"/>
  <c r="J388" i="1"/>
  <c r="K388" i="1"/>
  <c r="J389" i="1"/>
  <c r="K389" i="1"/>
  <c r="J390" i="1"/>
  <c r="K390" i="1"/>
  <c r="J391" i="1"/>
  <c r="K391" i="1"/>
  <c r="J392" i="1"/>
  <c r="K392" i="1"/>
  <c r="H393" i="1"/>
  <c r="I393" i="1"/>
  <c r="K393" i="1" s="1"/>
  <c r="J394" i="1"/>
  <c r="J393" i="1" s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H403" i="1"/>
  <c r="I403" i="1"/>
  <c r="I402" i="1" s="1"/>
  <c r="J403" i="1"/>
  <c r="J402" i="1" s="1"/>
  <c r="J401" i="1" s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H411" i="1"/>
  <c r="H402" i="1" s="1"/>
  <c r="H401" i="1" s="1"/>
  <c r="I411" i="1"/>
  <c r="K411" i="1" s="1"/>
  <c r="J412" i="1"/>
  <c r="K412" i="1"/>
  <c r="J413" i="1"/>
  <c r="K413" i="1"/>
  <c r="J414" i="1"/>
  <c r="J411" i="1" s="1"/>
  <c r="K414" i="1"/>
  <c r="J415" i="1"/>
  <c r="K415" i="1"/>
  <c r="J416" i="1"/>
  <c r="K416" i="1"/>
  <c r="J417" i="1"/>
  <c r="K417" i="1"/>
  <c r="J418" i="1"/>
  <c r="K418" i="1"/>
  <c r="H421" i="1"/>
  <c r="H420" i="1" s="1"/>
  <c r="H419" i="1" s="1"/>
  <c r="I421" i="1"/>
  <c r="K421" i="1" s="1"/>
  <c r="J422" i="1"/>
  <c r="K422" i="1"/>
  <c r="J423" i="1"/>
  <c r="J421" i="1" s="1"/>
  <c r="K423" i="1"/>
  <c r="J424" i="1"/>
  <c r="K424" i="1"/>
  <c r="J425" i="1"/>
  <c r="K425" i="1"/>
  <c r="J426" i="1"/>
  <c r="K426" i="1"/>
  <c r="J427" i="1"/>
  <c r="K427" i="1"/>
  <c r="J428" i="1"/>
  <c r="K428" i="1"/>
  <c r="H429" i="1"/>
  <c r="K429" i="1" s="1"/>
  <c r="I429" i="1"/>
  <c r="J430" i="1"/>
  <c r="J429" i="1" s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H437" i="1"/>
  <c r="I437" i="1"/>
  <c r="K437" i="1" s="1"/>
  <c r="J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H445" i="1"/>
  <c r="I445" i="1"/>
  <c r="K445" i="1" s="1"/>
  <c r="J445" i="1"/>
  <c r="J446" i="1"/>
  <c r="K446" i="1"/>
  <c r="H449" i="1"/>
  <c r="H448" i="1" s="1"/>
  <c r="H447" i="1" s="1"/>
  <c r="I449" i="1"/>
  <c r="I448" i="1" s="1"/>
  <c r="J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H457" i="1"/>
  <c r="I457" i="1"/>
  <c r="K457" i="1" s="1"/>
  <c r="J458" i="1"/>
  <c r="K458" i="1"/>
  <c r="J459" i="1"/>
  <c r="K459" i="1"/>
  <c r="J460" i="1"/>
  <c r="J457" i="1" s="1"/>
  <c r="K460" i="1"/>
  <c r="J461" i="1"/>
  <c r="K461" i="1"/>
  <c r="J462" i="1"/>
  <c r="K462" i="1"/>
  <c r="J463" i="1"/>
  <c r="K463" i="1"/>
  <c r="J464" i="1"/>
  <c r="K464" i="1"/>
  <c r="H465" i="1"/>
  <c r="I465" i="1"/>
  <c r="K465" i="1" s="1"/>
  <c r="J466" i="1"/>
  <c r="J465" i="1" s="1"/>
  <c r="K466" i="1"/>
  <c r="H467" i="1"/>
  <c r="I467" i="1"/>
  <c r="K467" i="1" s="1"/>
  <c r="J468" i="1"/>
  <c r="K468" i="1"/>
  <c r="J469" i="1"/>
  <c r="K469" i="1"/>
  <c r="J470" i="1"/>
  <c r="J467" i="1" s="1"/>
  <c r="K470" i="1"/>
  <c r="H471" i="1"/>
  <c r="I471" i="1"/>
  <c r="K471" i="1" s="1"/>
  <c r="J471" i="1"/>
  <c r="J472" i="1"/>
  <c r="K472" i="1"/>
  <c r="L472" i="1"/>
  <c r="M472" i="1"/>
  <c r="N472" i="1"/>
  <c r="O472" i="1"/>
  <c r="P472" i="1"/>
  <c r="Q472" i="1"/>
  <c r="J473" i="1"/>
  <c r="K473" i="1"/>
  <c r="L473" i="1"/>
  <c r="M473" i="1"/>
  <c r="N473" i="1"/>
  <c r="O473" i="1"/>
  <c r="P473" i="1"/>
  <c r="Q473" i="1"/>
  <c r="J474" i="1"/>
  <c r="K474" i="1"/>
  <c r="L474" i="1"/>
  <c r="M474" i="1"/>
  <c r="N474" i="1"/>
  <c r="O474" i="1"/>
  <c r="P474" i="1"/>
  <c r="Q474" i="1"/>
  <c r="H475" i="1"/>
  <c r="I475" i="1"/>
  <c r="K475" i="1" s="1"/>
  <c r="J475" i="1"/>
  <c r="J476" i="1"/>
  <c r="K476" i="1"/>
  <c r="J477" i="1"/>
  <c r="K477" i="1"/>
  <c r="J478" i="1"/>
  <c r="K478" i="1"/>
  <c r="H479" i="1"/>
  <c r="I479" i="1"/>
  <c r="K479" i="1" s="1"/>
  <c r="J480" i="1"/>
  <c r="K480" i="1"/>
  <c r="J481" i="1"/>
  <c r="K481" i="1"/>
  <c r="J482" i="1"/>
  <c r="J479" i="1" s="1"/>
  <c r="K482" i="1"/>
  <c r="H483" i="1"/>
  <c r="I483" i="1"/>
  <c r="K483" i="1" s="1"/>
  <c r="J484" i="1"/>
  <c r="J483" i="1" s="1"/>
  <c r="K484" i="1"/>
  <c r="J485" i="1"/>
  <c r="K485" i="1"/>
  <c r="J486" i="1"/>
  <c r="K486" i="1"/>
  <c r="H487" i="1"/>
  <c r="I487" i="1"/>
  <c r="K487" i="1" s="1"/>
  <c r="J488" i="1"/>
  <c r="J487" i="1" s="1"/>
  <c r="K488" i="1"/>
  <c r="J489" i="1"/>
  <c r="K489" i="1"/>
  <c r="J490" i="1"/>
  <c r="K490" i="1"/>
  <c r="H491" i="1"/>
  <c r="I491" i="1"/>
  <c r="K491" i="1" s="1"/>
  <c r="J491" i="1"/>
  <c r="J492" i="1"/>
  <c r="K492" i="1"/>
  <c r="H494" i="1"/>
  <c r="H493" i="1" s="1"/>
  <c r="I494" i="1"/>
  <c r="K494" i="1" s="1"/>
  <c r="J495" i="1"/>
  <c r="J494" i="1" s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H502" i="1"/>
  <c r="I502" i="1"/>
  <c r="I493" i="1" s="1"/>
  <c r="K493" i="1" s="1"/>
  <c r="J503" i="1"/>
  <c r="K503" i="1"/>
  <c r="J504" i="1"/>
  <c r="J502" i="1" s="1"/>
  <c r="K504" i="1"/>
  <c r="J505" i="1"/>
  <c r="K505" i="1"/>
  <c r="H508" i="1"/>
  <c r="I508" i="1"/>
  <c r="K508" i="1" s="1"/>
  <c r="J509" i="1"/>
  <c r="J508" i="1" s="1"/>
  <c r="J507" i="1" s="1"/>
  <c r="J506" i="1" s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H516" i="1"/>
  <c r="I516" i="1"/>
  <c r="K516" i="1" s="1"/>
  <c r="J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H524" i="1"/>
  <c r="H507" i="1" s="1"/>
  <c r="H506" i="1" s="1"/>
  <c r="I524" i="1"/>
  <c r="K524" i="1" s="1"/>
  <c r="J525" i="1"/>
  <c r="J524" i="1" s="1"/>
  <c r="K525" i="1"/>
  <c r="J526" i="1"/>
  <c r="K526" i="1"/>
  <c r="J527" i="1"/>
  <c r="K527" i="1"/>
  <c r="H528" i="1"/>
  <c r="I528" i="1"/>
  <c r="K528" i="1"/>
  <c r="J529" i="1"/>
  <c r="K529" i="1"/>
  <c r="J530" i="1"/>
  <c r="J528" i="1" s="1"/>
  <c r="K530" i="1"/>
  <c r="J531" i="1"/>
  <c r="K531" i="1"/>
  <c r="H532" i="1"/>
  <c r="I532" i="1"/>
  <c r="K532" i="1"/>
  <c r="J533" i="1"/>
  <c r="J532" i="1" s="1"/>
  <c r="K533" i="1"/>
  <c r="J534" i="1"/>
  <c r="K534" i="1"/>
  <c r="J535" i="1"/>
  <c r="K535" i="1"/>
  <c r="H538" i="1"/>
  <c r="H537" i="1" s="1"/>
  <c r="H536" i="1" s="1"/>
  <c r="I538" i="1"/>
  <c r="I537" i="1" s="1"/>
  <c r="J538" i="1"/>
  <c r="J537" i="1" s="1"/>
  <c r="J536" i="1" s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H546" i="1"/>
  <c r="I546" i="1"/>
  <c r="K546" i="1" s="1"/>
  <c r="J547" i="1"/>
  <c r="J546" i="1" s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H554" i="1"/>
  <c r="I554" i="1"/>
  <c r="K554" i="1" s="1"/>
  <c r="J555" i="1"/>
  <c r="K555" i="1"/>
  <c r="J556" i="1"/>
  <c r="J554" i="1" s="1"/>
  <c r="K556" i="1"/>
  <c r="J557" i="1"/>
  <c r="K557" i="1"/>
  <c r="J558" i="1"/>
  <c r="K558" i="1"/>
  <c r="J559" i="1"/>
  <c r="K559" i="1"/>
  <c r="J560" i="1"/>
  <c r="K560" i="1"/>
  <c r="J561" i="1"/>
  <c r="K561" i="1"/>
  <c r="H565" i="1"/>
  <c r="H564" i="1" s="1"/>
  <c r="H563" i="1" s="1"/>
  <c r="I565" i="1"/>
  <c r="K565" i="1" s="1"/>
  <c r="J566" i="1"/>
  <c r="K566" i="1"/>
  <c r="J567" i="1"/>
  <c r="K567" i="1"/>
  <c r="J568" i="1"/>
  <c r="J565" i="1" s="1"/>
  <c r="J564" i="1" s="1"/>
  <c r="J563" i="1" s="1"/>
  <c r="K568" i="1"/>
  <c r="J569" i="1"/>
  <c r="K569" i="1"/>
  <c r="J570" i="1"/>
  <c r="K570" i="1"/>
  <c r="J571" i="1"/>
  <c r="K571" i="1"/>
  <c r="J572" i="1"/>
  <c r="K572" i="1"/>
  <c r="H573" i="1"/>
  <c r="I573" i="1"/>
  <c r="K573" i="1" s="1"/>
  <c r="J574" i="1"/>
  <c r="K574" i="1"/>
  <c r="J575" i="1"/>
  <c r="J573" i="1" s="1"/>
  <c r="K575" i="1"/>
  <c r="J576" i="1"/>
  <c r="K576" i="1"/>
  <c r="J577" i="1"/>
  <c r="K577" i="1"/>
  <c r="J578" i="1"/>
  <c r="K578" i="1"/>
  <c r="J579" i="1"/>
  <c r="K579" i="1"/>
  <c r="J580" i="1"/>
  <c r="K580" i="1"/>
  <c r="H581" i="1"/>
  <c r="I581" i="1"/>
  <c r="K581" i="1" s="1"/>
  <c r="J582" i="1"/>
  <c r="J581" i="1" s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H589" i="1"/>
  <c r="I589" i="1"/>
  <c r="K589" i="1" s="1"/>
  <c r="J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H597" i="1"/>
  <c r="I597" i="1"/>
  <c r="K597" i="1" s="1"/>
  <c r="L597" i="1"/>
  <c r="M597" i="1"/>
  <c r="N597" i="1"/>
  <c r="O597" i="1"/>
  <c r="P597" i="1"/>
  <c r="Q597" i="1"/>
  <c r="J598" i="1"/>
  <c r="J597" i="1" s="1"/>
  <c r="K598" i="1"/>
  <c r="J599" i="1"/>
  <c r="K599" i="1"/>
  <c r="J600" i="1"/>
  <c r="K600" i="1"/>
  <c r="H603" i="1"/>
  <c r="H602" i="1" s="1"/>
  <c r="H601" i="1" s="1"/>
  <c r="I603" i="1"/>
  <c r="K603" i="1" s="1"/>
  <c r="J604" i="1"/>
  <c r="K604" i="1"/>
  <c r="J605" i="1"/>
  <c r="K605" i="1"/>
  <c r="J606" i="1"/>
  <c r="J603" i="1" s="1"/>
  <c r="J602" i="1" s="1"/>
  <c r="J601" i="1" s="1"/>
  <c r="K606" i="1"/>
  <c r="J607" i="1"/>
  <c r="K607" i="1"/>
  <c r="J608" i="1"/>
  <c r="K608" i="1"/>
  <c r="J609" i="1"/>
  <c r="K609" i="1"/>
  <c r="J610" i="1"/>
  <c r="K610" i="1"/>
  <c r="H611" i="1"/>
  <c r="K611" i="1" s="1"/>
  <c r="I611" i="1"/>
  <c r="J612" i="1"/>
  <c r="K612" i="1"/>
  <c r="J613" i="1"/>
  <c r="J611" i="1" s="1"/>
  <c r="K613" i="1"/>
  <c r="J614" i="1"/>
  <c r="K614" i="1"/>
  <c r="J615" i="1"/>
  <c r="K615" i="1"/>
  <c r="J616" i="1"/>
  <c r="K616" i="1"/>
  <c r="J617" i="1"/>
  <c r="K617" i="1"/>
  <c r="J618" i="1"/>
  <c r="K618" i="1"/>
  <c r="H619" i="1"/>
  <c r="I619" i="1"/>
  <c r="K619" i="1" s="1"/>
  <c r="J620" i="1"/>
  <c r="J619" i="1" s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L626" i="1"/>
  <c r="M626" i="1"/>
  <c r="N626" i="1"/>
  <c r="O626" i="1"/>
  <c r="P626" i="1"/>
  <c r="Q626" i="1"/>
  <c r="H627" i="1"/>
  <c r="I627" i="1"/>
  <c r="K627" i="1" s="1"/>
  <c r="J628" i="1"/>
  <c r="J627" i="1" s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H635" i="1"/>
  <c r="I635" i="1"/>
  <c r="K635" i="1" s="1"/>
  <c r="J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H643" i="1"/>
  <c r="I643" i="1"/>
  <c r="K643" i="1" s="1"/>
  <c r="J644" i="1"/>
  <c r="J643" i="1" s="1"/>
  <c r="K644" i="1"/>
  <c r="J645" i="1"/>
  <c r="K645" i="1"/>
  <c r="H648" i="1"/>
  <c r="H647" i="1" s="1"/>
  <c r="H646" i="1" s="1"/>
  <c r="I648" i="1"/>
  <c r="K648" i="1" s="1"/>
  <c r="J649" i="1"/>
  <c r="J648" i="1" s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H656" i="1"/>
  <c r="K656" i="1" s="1"/>
  <c r="I656" i="1"/>
  <c r="J657" i="1"/>
  <c r="K657" i="1"/>
  <c r="J658" i="1"/>
  <c r="J656" i="1" s="1"/>
  <c r="K658" i="1"/>
  <c r="J659" i="1"/>
  <c r="K659" i="1"/>
  <c r="J660" i="1"/>
  <c r="K660" i="1"/>
  <c r="J661" i="1"/>
  <c r="K661" i="1"/>
  <c r="J662" i="1"/>
  <c r="K662" i="1"/>
  <c r="J663" i="1"/>
  <c r="K663" i="1"/>
  <c r="H664" i="1"/>
  <c r="I664" i="1"/>
  <c r="K664" i="1"/>
  <c r="J665" i="1"/>
  <c r="J664" i="1" s="1"/>
  <c r="K665" i="1"/>
  <c r="H666" i="1"/>
  <c r="I666" i="1"/>
  <c r="K666" i="1" s="1"/>
  <c r="J667" i="1"/>
  <c r="K667" i="1"/>
  <c r="J668" i="1"/>
  <c r="J666" i="1" s="1"/>
  <c r="K668" i="1"/>
  <c r="J669" i="1"/>
  <c r="K669" i="1"/>
  <c r="J670" i="1"/>
  <c r="K670" i="1"/>
  <c r="J671" i="1"/>
  <c r="K671" i="1"/>
  <c r="J672" i="1"/>
  <c r="K672" i="1"/>
  <c r="J673" i="1"/>
  <c r="K673" i="1"/>
  <c r="H675" i="1"/>
  <c r="H674" i="1" s="1"/>
  <c r="H676" i="1"/>
  <c r="I676" i="1"/>
  <c r="K676" i="1" s="1"/>
  <c r="J677" i="1"/>
  <c r="J676" i="1" s="1"/>
  <c r="J675" i="1" s="1"/>
  <c r="J674" i="1" s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H684" i="1"/>
  <c r="I684" i="1"/>
  <c r="K684" i="1" s="1"/>
  <c r="J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H694" i="1"/>
  <c r="K694" i="1" s="1"/>
  <c r="I694" i="1"/>
  <c r="J695" i="1"/>
  <c r="K695" i="1"/>
  <c r="J696" i="1"/>
  <c r="J694" i="1" s="1"/>
  <c r="K696" i="1"/>
  <c r="J697" i="1"/>
  <c r="K697" i="1"/>
  <c r="J698" i="1"/>
  <c r="K698" i="1"/>
  <c r="J699" i="1"/>
  <c r="K699" i="1"/>
  <c r="J700" i="1"/>
  <c r="K700" i="1"/>
  <c r="J701" i="1"/>
  <c r="K701" i="1"/>
  <c r="L701" i="1"/>
  <c r="M701" i="1"/>
  <c r="N701" i="1"/>
  <c r="O701" i="1"/>
  <c r="P701" i="1"/>
  <c r="Q701" i="1"/>
  <c r="H702" i="1"/>
  <c r="I702" i="1"/>
  <c r="K702" i="1" s="1"/>
  <c r="J703" i="1"/>
  <c r="K703" i="1"/>
  <c r="J704" i="1"/>
  <c r="K704" i="1"/>
  <c r="J705" i="1"/>
  <c r="J702" i="1" s="1"/>
  <c r="K705" i="1"/>
  <c r="J706" i="1"/>
  <c r="K706" i="1"/>
  <c r="J707" i="1"/>
  <c r="K707" i="1"/>
  <c r="J708" i="1"/>
  <c r="K708" i="1"/>
  <c r="J709" i="1"/>
  <c r="K709" i="1"/>
  <c r="L709" i="1"/>
  <c r="M709" i="1"/>
  <c r="N709" i="1"/>
  <c r="O709" i="1"/>
  <c r="P709" i="1"/>
  <c r="Q709" i="1"/>
  <c r="H712" i="1"/>
  <c r="H711" i="1" s="1"/>
  <c r="H713" i="1"/>
  <c r="I713" i="1"/>
  <c r="K713" i="1" s="1"/>
  <c r="J714" i="1"/>
  <c r="J713" i="1" s="1"/>
  <c r="J712" i="1" s="1"/>
  <c r="J711" i="1" s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H721" i="1"/>
  <c r="I721" i="1"/>
  <c r="K721" i="1" s="1"/>
  <c r="J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H731" i="1"/>
  <c r="H730" i="1" s="1"/>
  <c r="H729" i="1" s="1"/>
  <c r="I731" i="1"/>
  <c r="K731" i="1" s="1"/>
  <c r="J732" i="1"/>
  <c r="K732" i="1"/>
  <c r="J733" i="1"/>
  <c r="J731" i="1" s="1"/>
  <c r="J730" i="1" s="1"/>
  <c r="J729" i="1" s="1"/>
  <c r="K733" i="1"/>
  <c r="J734" i="1"/>
  <c r="K734" i="1"/>
  <c r="J735" i="1"/>
  <c r="K735" i="1"/>
  <c r="J736" i="1"/>
  <c r="K736" i="1"/>
  <c r="J737" i="1"/>
  <c r="K737" i="1"/>
  <c r="J738" i="1"/>
  <c r="K738" i="1"/>
  <c r="H739" i="1"/>
  <c r="I739" i="1"/>
  <c r="K739" i="1"/>
  <c r="J740" i="1"/>
  <c r="J739" i="1" s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H747" i="1"/>
  <c r="I747" i="1"/>
  <c r="I730" i="1" s="1"/>
  <c r="J748" i="1"/>
  <c r="J747" i="1" s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H755" i="1"/>
  <c r="I755" i="1"/>
  <c r="K755" i="1" s="1"/>
  <c r="J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L762" i="1"/>
  <c r="M762" i="1"/>
  <c r="N762" i="1"/>
  <c r="O762" i="1"/>
  <c r="P762" i="1"/>
  <c r="Q762" i="1"/>
  <c r="H763" i="1"/>
  <c r="I763" i="1"/>
  <c r="K763" i="1" s="1"/>
  <c r="J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H771" i="1"/>
  <c r="I771" i="1"/>
  <c r="K771" i="1" s="1"/>
  <c r="J772" i="1"/>
  <c r="K772" i="1"/>
  <c r="J773" i="1"/>
  <c r="J771" i="1" s="1"/>
  <c r="K773" i="1"/>
  <c r="J774" i="1"/>
  <c r="K774" i="1"/>
  <c r="J775" i="1"/>
  <c r="K775" i="1"/>
  <c r="L775" i="1"/>
  <c r="M775" i="1"/>
  <c r="N775" i="1"/>
  <c r="O775" i="1"/>
  <c r="P775" i="1"/>
  <c r="Q775" i="1"/>
  <c r="J776" i="1"/>
  <c r="K776" i="1"/>
  <c r="J777" i="1"/>
  <c r="K777" i="1"/>
  <c r="J778" i="1"/>
  <c r="K778" i="1"/>
  <c r="L778" i="1"/>
  <c r="M778" i="1"/>
  <c r="N778" i="1"/>
  <c r="O778" i="1"/>
  <c r="P778" i="1"/>
  <c r="Q778" i="1"/>
  <c r="H779" i="1"/>
  <c r="I779" i="1"/>
  <c r="K779" i="1" s="1"/>
  <c r="J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H787" i="1"/>
  <c r="I787" i="1"/>
  <c r="K787" i="1" s="1"/>
  <c r="J788" i="1"/>
  <c r="K788" i="1"/>
  <c r="J789" i="1"/>
  <c r="J787" i="1" s="1"/>
  <c r="K789" i="1"/>
  <c r="J790" i="1"/>
  <c r="K790" i="1"/>
  <c r="J791" i="1"/>
  <c r="K791" i="1"/>
  <c r="J792" i="1"/>
  <c r="K792" i="1"/>
  <c r="J793" i="1"/>
  <c r="K793" i="1"/>
  <c r="J794" i="1"/>
  <c r="K794" i="1"/>
  <c r="H795" i="1"/>
  <c r="I795" i="1"/>
  <c r="K795" i="1" s="1"/>
  <c r="J796" i="1"/>
  <c r="J795" i="1" s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H803" i="1"/>
  <c r="I803" i="1"/>
  <c r="K803" i="1"/>
  <c r="J804" i="1"/>
  <c r="J803" i="1" s="1"/>
  <c r="K804" i="1"/>
  <c r="H805" i="1"/>
  <c r="I805" i="1"/>
  <c r="K805" i="1" s="1"/>
  <c r="J806" i="1"/>
  <c r="J805" i="1" s="1"/>
  <c r="K806" i="1"/>
  <c r="L806" i="1"/>
  <c r="M806" i="1"/>
  <c r="N806" i="1"/>
  <c r="O806" i="1"/>
  <c r="P806" i="1"/>
  <c r="Q806" i="1"/>
  <c r="J807" i="1"/>
  <c r="K807" i="1"/>
  <c r="L807" i="1"/>
  <c r="M807" i="1"/>
  <c r="N807" i="1"/>
  <c r="O807" i="1"/>
  <c r="P807" i="1"/>
  <c r="Q807" i="1"/>
  <c r="J808" i="1"/>
  <c r="K808" i="1"/>
  <c r="L808" i="1"/>
  <c r="M808" i="1"/>
  <c r="N808" i="1"/>
  <c r="O808" i="1"/>
  <c r="P808" i="1"/>
  <c r="Q808" i="1"/>
  <c r="H809" i="1"/>
  <c r="I809" i="1"/>
  <c r="K809" i="1" s="1"/>
  <c r="J809" i="1"/>
  <c r="J810" i="1"/>
  <c r="K810" i="1"/>
  <c r="J811" i="1"/>
  <c r="K811" i="1"/>
  <c r="J812" i="1"/>
  <c r="K812" i="1"/>
  <c r="H815" i="1"/>
  <c r="H814" i="1" s="1"/>
  <c r="H813" i="1" s="1"/>
  <c r="I815" i="1"/>
  <c r="K815" i="1" s="1"/>
  <c r="J816" i="1"/>
  <c r="K816" i="1"/>
  <c r="J817" i="1"/>
  <c r="K817" i="1"/>
  <c r="J818" i="1"/>
  <c r="J815" i="1" s="1"/>
  <c r="J814" i="1" s="1"/>
  <c r="J813" i="1" s="1"/>
  <c r="K818" i="1"/>
  <c r="J819" i="1"/>
  <c r="K819" i="1"/>
  <c r="J820" i="1"/>
  <c r="K820" i="1"/>
  <c r="J821" i="1"/>
  <c r="K821" i="1"/>
  <c r="J822" i="1"/>
  <c r="K822" i="1"/>
  <c r="H823" i="1"/>
  <c r="I823" i="1"/>
  <c r="K823" i="1" s="1"/>
  <c r="J824" i="1"/>
  <c r="J823" i="1" s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H831" i="1"/>
  <c r="I831" i="1"/>
  <c r="K831" i="1" s="1"/>
  <c r="J832" i="1"/>
  <c r="J831" i="1" s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H839" i="1"/>
  <c r="I839" i="1"/>
  <c r="K839" i="1" s="1"/>
  <c r="J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H849" i="1"/>
  <c r="H848" i="1" s="1"/>
  <c r="H847" i="1" s="1"/>
  <c r="I849" i="1"/>
  <c r="K849" i="1" s="1"/>
  <c r="J849" i="1"/>
  <c r="J850" i="1"/>
  <c r="K850" i="1"/>
  <c r="H851" i="1"/>
  <c r="K851" i="1" s="1"/>
  <c r="I851" i="1"/>
  <c r="J851" i="1"/>
  <c r="J852" i="1"/>
  <c r="K852" i="1"/>
  <c r="L852" i="1"/>
  <c r="L851" i="1" s="1"/>
  <c r="M852" i="1"/>
  <c r="M851" i="1" s="1"/>
  <c r="N852" i="1"/>
  <c r="N851" i="1" s="1"/>
  <c r="O852" i="1"/>
  <c r="O851" i="1" s="1"/>
  <c r="P852" i="1"/>
  <c r="P851" i="1" s="1"/>
  <c r="Q852" i="1"/>
  <c r="Q851" i="1" s="1"/>
  <c r="H853" i="1"/>
  <c r="I853" i="1"/>
  <c r="K853" i="1" s="1"/>
  <c r="P853" i="1"/>
  <c r="J854" i="1"/>
  <c r="J853" i="1" s="1"/>
  <c r="K854" i="1"/>
  <c r="L854" i="1"/>
  <c r="L853" i="1" s="1"/>
  <c r="M854" i="1"/>
  <c r="M853" i="1" s="1"/>
  <c r="N854" i="1"/>
  <c r="N853" i="1" s="1"/>
  <c r="O854" i="1"/>
  <c r="O853" i="1" s="1"/>
  <c r="P854" i="1"/>
  <c r="Q854" i="1"/>
  <c r="Q853" i="1" s="1"/>
  <c r="J855" i="1"/>
  <c r="K855" i="1"/>
  <c r="L855" i="1"/>
  <c r="M855" i="1"/>
  <c r="N855" i="1"/>
  <c r="O855" i="1"/>
  <c r="P855" i="1"/>
  <c r="Q855" i="1"/>
  <c r="J856" i="1"/>
  <c r="K856" i="1"/>
  <c r="L856" i="1"/>
  <c r="M856" i="1"/>
  <c r="N856" i="1"/>
  <c r="O856" i="1"/>
  <c r="P856" i="1"/>
  <c r="Q856" i="1"/>
  <c r="J857" i="1"/>
  <c r="K857" i="1"/>
  <c r="L857" i="1"/>
  <c r="M857" i="1"/>
  <c r="N857" i="1"/>
  <c r="O857" i="1"/>
  <c r="P857" i="1"/>
  <c r="Q857" i="1"/>
  <c r="J858" i="1"/>
  <c r="K858" i="1"/>
  <c r="L858" i="1"/>
  <c r="M858" i="1"/>
  <c r="N858" i="1"/>
  <c r="O858" i="1"/>
  <c r="P858" i="1"/>
  <c r="Q858" i="1"/>
  <c r="H861" i="1"/>
  <c r="H860" i="1" s="1"/>
  <c r="H859" i="1" s="1"/>
  <c r="I861" i="1"/>
  <c r="K861" i="1" s="1"/>
  <c r="J862" i="1"/>
  <c r="K862" i="1"/>
  <c r="J863" i="1"/>
  <c r="J861" i="1" s="1"/>
  <c r="K863" i="1"/>
  <c r="H864" i="1"/>
  <c r="I864" i="1"/>
  <c r="K864" i="1" s="1"/>
  <c r="J865" i="1"/>
  <c r="K865" i="1"/>
  <c r="J866" i="1"/>
  <c r="J864" i="1" s="1"/>
  <c r="K866" i="1"/>
  <c r="H867" i="1"/>
  <c r="I867" i="1"/>
  <c r="K867" i="1" s="1"/>
  <c r="J868" i="1"/>
  <c r="K868" i="1"/>
  <c r="J869" i="1"/>
  <c r="J867" i="1" s="1"/>
  <c r="K869" i="1"/>
  <c r="H870" i="1"/>
  <c r="H871" i="1"/>
  <c r="I871" i="1"/>
  <c r="K871" i="1" s="1"/>
  <c r="J871" i="1"/>
  <c r="J870" i="1" s="1"/>
  <c r="J872" i="1"/>
  <c r="K872" i="1"/>
  <c r="J873" i="1"/>
  <c r="K873" i="1"/>
  <c r="H874" i="1"/>
  <c r="I874" i="1"/>
  <c r="K874" i="1" s="1"/>
  <c r="J874" i="1"/>
  <c r="J875" i="1"/>
  <c r="K875" i="1"/>
  <c r="J876" i="1"/>
  <c r="K876" i="1"/>
  <c r="H877" i="1"/>
  <c r="I877" i="1"/>
  <c r="I870" i="1" s="1"/>
  <c r="K870" i="1" s="1"/>
  <c r="J877" i="1"/>
  <c r="K877" i="1"/>
  <c r="J878" i="1"/>
  <c r="K878" i="1"/>
  <c r="J879" i="1"/>
  <c r="K879" i="1"/>
  <c r="H881" i="1"/>
  <c r="H880" i="1" s="1"/>
  <c r="I881" i="1"/>
  <c r="K881" i="1" s="1"/>
  <c r="J881" i="1"/>
  <c r="J882" i="1"/>
  <c r="K882" i="1"/>
  <c r="H883" i="1"/>
  <c r="K883" i="1" s="1"/>
  <c r="I883" i="1"/>
  <c r="J884" i="1"/>
  <c r="J883" i="1" s="1"/>
  <c r="J880" i="1" s="1"/>
  <c r="K884" i="1"/>
  <c r="L884" i="1"/>
  <c r="L883" i="1" s="1"/>
  <c r="M884" i="1"/>
  <c r="M883" i="1" s="1"/>
  <c r="N884" i="1"/>
  <c r="N883" i="1" s="1"/>
  <c r="O884" i="1"/>
  <c r="O883" i="1" s="1"/>
  <c r="P884" i="1"/>
  <c r="P883" i="1" s="1"/>
  <c r="Q884" i="1"/>
  <c r="Q883" i="1" s="1"/>
  <c r="H888" i="1"/>
  <c r="H887" i="1" s="1"/>
  <c r="H886" i="1" s="1"/>
  <c r="H885" i="1" s="1"/>
  <c r="I888" i="1"/>
  <c r="I887" i="1" s="1"/>
  <c r="J888" i="1"/>
  <c r="J887" i="1" s="1"/>
  <c r="J886" i="1" s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H898" i="1"/>
  <c r="H897" i="1" s="1"/>
  <c r="H896" i="1" s="1"/>
  <c r="I898" i="1"/>
  <c r="K898" i="1" s="1"/>
  <c r="J899" i="1"/>
  <c r="K899" i="1"/>
  <c r="J900" i="1"/>
  <c r="K900" i="1"/>
  <c r="J901" i="1"/>
  <c r="J898" i="1" s="1"/>
  <c r="K901" i="1"/>
  <c r="J902" i="1"/>
  <c r="K902" i="1"/>
  <c r="J903" i="1"/>
  <c r="K903" i="1"/>
  <c r="J904" i="1"/>
  <c r="K904" i="1"/>
  <c r="J905" i="1"/>
  <c r="K905" i="1"/>
  <c r="H906" i="1"/>
  <c r="I906" i="1"/>
  <c r="K906" i="1" s="1"/>
  <c r="L906" i="1"/>
  <c r="M906" i="1"/>
  <c r="N906" i="1"/>
  <c r="O906" i="1"/>
  <c r="P906" i="1"/>
  <c r="Q906" i="1"/>
  <c r="J907" i="1"/>
  <c r="J906" i="1" s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H914" i="1"/>
  <c r="I914" i="1"/>
  <c r="K914" i="1" s="1"/>
  <c r="J915" i="1"/>
  <c r="J914" i="1" s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H925" i="1"/>
  <c r="K925" i="1" s="1"/>
  <c r="I925" i="1"/>
  <c r="I924" i="1" s="1"/>
  <c r="J926" i="1"/>
  <c r="K926" i="1"/>
  <c r="J927" i="1"/>
  <c r="K927" i="1"/>
  <c r="J928" i="1"/>
  <c r="J925" i="1" s="1"/>
  <c r="J924" i="1" s="1"/>
  <c r="J923" i="1" s="1"/>
  <c r="J922" i="1" s="1"/>
  <c r="K928" i="1"/>
  <c r="J929" i="1"/>
  <c r="K929" i="1"/>
  <c r="J930" i="1"/>
  <c r="K930" i="1"/>
  <c r="J931" i="1"/>
  <c r="K931" i="1"/>
  <c r="J932" i="1"/>
  <c r="K932" i="1"/>
  <c r="L932" i="1"/>
  <c r="M932" i="1"/>
  <c r="N932" i="1"/>
  <c r="O932" i="1"/>
  <c r="P932" i="1"/>
  <c r="Q932" i="1"/>
  <c r="H933" i="1"/>
  <c r="I933" i="1"/>
  <c r="K933" i="1" s="1"/>
  <c r="J934" i="1"/>
  <c r="K934" i="1"/>
  <c r="J935" i="1"/>
  <c r="K935" i="1"/>
  <c r="J936" i="1"/>
  <c r="J933" i="1" s="1"/>
  <c r="K936" i="1"/>
  <c r="J937" i="1"/>
  <c r="K937" i="1"/>
  <c r="J938" i="1"/>
  <c r="K938" i="1"/>
  <c r="J939" i="1"/>
  <c r="K939" i="1"/>
  <c r="J940" i="1"/>
  <c r="K940" i="1"/>
  <c r="H941" i="1"/>
  <c r="I941" i="1"/>
  <c r="K941" i="1" s="1"/>
  <c r="J942" i="1"/>
  <c r="K942" i="1"/>
  <c r="J943" i="1"/>
  <c r="J941" i="1" s="1"/>
  <c r="K943" i="1"/>
  <c r="J944" i="1"/>
  <c r="K944" i="1"/>
  <c r="J945" i="1"/>
  <c r="K945" i="1"/>
  <c r="J946" i="1"/>
  <c r="K946" i="1"/>
  <c r="J947" i="1"/>
  <c r="K947" i="1"/>
  <c r="J948" i="1"/>
  <c r="K948" i="1"/>
  <c r="L948" i="1"/>
  <c r="M948" i="1"/>
  <c r="N948" i="1"/>
  <c r="O948" i="1"/>
  <c r="P948" i="1"/>
  <c r="Q948" i="1"/>
  <c r="H949" i="1"/>
  <c r="I949" i="1"/>
  <c r="K949" i="1" s="1"/>
  <c r="J950" i="1"/>
  <c r="K950" i="1"/>
  <c r="J951" i="1"/>
  <c r="J949" i="1" s="1"/>
  <c r="K951" i="1"/>
  <c r="J952" i="1"/>
  <c r="K952" i="1"/>
  <c r="J953" i="1"/>
  <c r="K953" i="1"/>
  <c r="J954" i="1"/>
  <c r="K954" i="1"/>
  <c r="J955" i="1"/>
  <c r="K955" i="1"/>
  <c r="J956" i="1"/>
  <c r="K956" i="1"/>
  <c r="H960" i="1"/>
  <c r="K960" i="1" s="1"/>
  <c r="I960" i="1"/>
  <c r="I959" i="1" s="1"/>
  <c r="J961" i="1"/>
  <c r="K961" i="1"/>
  <c r="J962" i="1"/>
  <c r="K962" i="1"/>
  <c r="J963" i="1"/>
  <c r="J960" i="1" s="1"/>
  <c r="J959" i="1" s="1"/>
  <c r="J958" i="1" s="1"/>
  <c r="K963" i="1"/>
  <c r="J964" i="1"/>
  <c r="K964" i="1"/>
  <c r="J965" i="1"/>
  <c r="K965" i="1"/>
  <c r="J966" i="1"/>
  <c r="K966" i="1"/>
  <c r="J967" i="1"/>
  <c r="K967" i="1"/>
  <c r="H970" i="1"/>
  <c r="H969" i="1" s="1"/>
  <c r="H968" i="1" s="1"/>
  <c r="I970" i="1"/>
  <c r="K970" i="1" s="1"/>
  <c r="J971" i="1"/>
  <c r="K971" i="1"/>
  <c r="J972" i="1"/>
  <c r="J970" i="1" s="1"/>
  <c r="J969" i="1" s="1"/>
  <c r="J968" i="1" s="1"/>
  <c r="K972" i="1"/>
  <c r="J973" i="1"/>
  <c r="K973" i="1"/>
  <c r="J974" i="1"/>
  <c r="K974" i="1"/>
  <c r="J975" i="1"/>
  <c r="K975" i="1"/>
  <c r="J976" i="1"/>
  <c r="K976" i="1"/>
  <c r="J977" i="1"/>
  <c r="K977" i="1"/>
  <c r="H979" i="1"/>
  <c r="H980" i="1"/>
  <c r="H978" i="1" s="1"/>
  <c r="I980" i="1"/>
  <c r="I978" i="1" s="1"/>
  <c r="K978" i="1" s="1"/>
  <c r="J981" i="1"/>
  <c r="J980" i="1" s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H989" i="1"/>
  <c r="H988" i="1" s="1"/>
  <c r="I989" i="1"/>
  <c r="K989" i="1" s="1"/>
  <c r="H990" i="1"/>
  <c r="I990" i="1"/>
  <c r="K990" i="1" s="1"/>
  <c r="J990" i="1"/>
  <c r="J989" i="1" s="1"/>
  <c r="J988" i="1" s="1"/>
  <c r="J991" i="1"/>
  <c r="K991" i="1"/>
  <c r="J992" i="1"/>
  <c r="K992" i="1"/>
  <c r="J993" i="1"/>
  <c r="K993" i="1"/>
  <c r="H996" i="1"/>
  <c r="K996" i="1" s="1"/>
  <c r="I996" i="1"/>
  <c r="I995" i="1" s="1"/>
  <c r="J997" i="1"/>
  <c r="K997" i="1"/>
  <c r="J998" i="1"/>
  <c r="K998" i="1"/>
  <c r="J999" i="1"/>
  <c r="J996" i="1" s="1"/>
  <c r="J995" i="1" s="1"/>
  <c r="J994" i="1" s="1"/>
  <c r="K999" i="1"/>
  <c r="K959" i="1" l="1"/>
  <c r="I958" i="1"/>
  <c r="J860" i="1"/>
  <c r="J859" i="1" s="1"/>
  <c r="H710" i="1"/>
  <c r="J693" i="1"/>
  <c r="J692" i="1" s="1"/>
  <c r="K448" i="1"/>
  <c r="I447" i="1"/>
  <c r="K447" i="1" s="1"/>
  <c r="J167" i="1"/>
  <c r="J166" i="1" s="1"/>
  <c r="J647" i="1"/>
  <c r="J646" i="1" s="1"/>
  <c r="J562" i="1"/>
  <c r="J493" i="1"/>
  <c r="J305" i="1"/>
  <c r="J304" i="1" s="1"/>
  <c r="K167" i="1"/>
  <c r="I166" i="1"/>
  <c r="K166" i="1" s="1"/>
  <c r="H326" i="1"/>
  <c r="K305" i="1"/>
  <c r="I304" i="1"/>
  <c r="K304" i="1" s="1"/>
  <c r="J271" i="1"/>
  <c r="J270" i="1" s="1"/>
  <c r="J46" i="1"/>
  <c r="K887" i="1"/>
  <c r="I886" i="1"/>
  <c r="J420" i="1"/>
  <c r="J419" i="1" s="1"/>
  <c r="K271" i="1"/>
  <c r="I270" i="1"/>
  <c r="K270" i="1" s="1"/>
  <c r="I923" i="1"/>
  <c r="K730" i="1"/>
  <c r="I729" i="1"/>
  <c r="K729" i="1" s="1"/>
  <c r="J383" i="1"/>
  <c r="J384" i="1"/>
  <c r="J328" i="1"/>
  <c r="J327" i="1" s="1"/>
  <c r="J326" i="1" s="1"/>
  <c r="J241" i="1"/>
  <c r="J240" i="1" s="1"/>
  <c r="J125" i="1"/>
  <c r="J124" i="1" s="1"/>
  <c r="H45" i="1"/>
  <c r="I994" i="1"/>
  <c r="J897" i="1"/>
  <c r="J896" i="1" s="1"/>
  <c r="J885" i="1" s="1"/>
  <c r="J848" i="1"/>
  <c r="J847" i="1" s="1"/>
  <c r="J710" i="1"/>
  <c r="I124" i="1"/>
  <c r="K124" i="1" s="1"/>
  <c r="K125" i="1"/>
  <c r="J83" i="1"/>
  <c r="J8" i="1"/>
  <c r="J7" i="1" s="1"/>
  <c r="J979" i="1"/>
  <c r="J978" i="1"/>
  <c r="J957" i="1" s="1"/>
  <c r="K83" i="1"/>
  <c r="K8" i="1"/>
  <c r="I7" i="1"/>
  <c r="K537" i="1"/>
  <c r="I536" i="1"/>
  <c r="K536" i="1" s="1"/>
  <c r="J448" i="1"/>
  <c r="J447" i="1" s="1"/>
  <c r="K402" i="1"/>
  <c r="I401" i="1"/>
  <c r="K401" i="1" s="1"/>
  <c r="H6" i="1"/>
  <c r="I979" i="1"/>
  <c r="K979" i="1" s="1"/>
  <c r="K888" i="1"/>
  <c r="I712" i="1"/>
  <c r="I675" i="1"/>
  <c r="K538" i="1"/>
  <c r="I507" i="1"/>
  <c r="K449" i="1"/>
  <c r="K403" i="1"/>
  <c r="K306" i="1"/>
  <c r="K272" i="1"/>
  <c r="I241" i="1"/>
  <c r="K168" i="1"/>
  <c r="K108" i="1"/>
  <c r="K9" i="1"/>
  <c r="I988" i="1"/>
  <c r="K988" i="1" s="1"/>
  <c r="K980" i="1"/>
  <c r="I969" i="1"/>
  <c r="I880" i="1"/>
  <c r="K880" i="1" s="1"/>
  <c r="I860" i="1"/>
  <c r="K747" i="1"/>
  <c r="I420" i="1"/>
  <c r="I384" i="1"/>
  <c r="K384" i="1" s="1"/>
  <c r="H384" i="1"/>
  <c r="I897" i="1"/>
  <c r="I848" i="1"/>
  <c r="I814" i="1"/>
  <c r="I693" i="1"/>
  <c r="I647" i="1"/>
  <c r="I602" i="1"/>
  <c r="I564" i="1"/>
  <c r="K502" i="1"/>
  <c r="K385" i="1"/>
  <c r="I374" i="1"/>
  <c r="K374" i="1" s="1"/>
  <c r="I328" i="1"/>
  <c r="I46" i="1"/>
  <c r="H995" i="1"/>
  <c r="H994" i="1" s="1"/>
  <c r="H959" i="1"/>
  <c r="H958" i="1" s="1"/>
  <c r="H957" i="1" s="1"/>
  <c r="H924" i="1"/>
  <c r="H923" i="1" s="1"/>
  <c r="H922" i="1" s="1"/>
  <c r="H693" i="1"/>
  <c r="H692" i="1" s="1"/>
  <c r="H562" i="1" s="1"/>
  <c r="I968" i="1" l="1"/>
  <c r="K968" i="1" s="1"/>
  <c r="K969" i="1"/>
  <c r="K897" i="1"/>
  <c r="I896" i="1"/>
  <c r="K896" i="1" s="1"/>
  <c r="K848" i="1"/>
  <c r="I419" i="1"/>
  <c r="K419" i="1" s="1"/>
  <c r="K420" i="1"/>
  <c r="K994" i="1"/>
  <c r="H5" i="1"/>
  <c r="H4" i="1" s="1"/>
  <c r="K602" i="1"/>
  <c r="I601" i="1"/>
  <c r="K601" i="1" s="1"/>
  <c r="K647" i="1"/>
  <c r="I646" i="1"/>
  <c r="K646" i="1" s="1"/>
  <c r="K675" i="1"/>
  <c r="I674" i="1"/>
  <c r="K674" i="1" s="1"/>
  <c r="K995" i="1"/>
  <c r="K564" i="1"/>
  <c r="I563" i="1"/>
  <c r="K46" i="1"/>
  <c r="I45" i="1"/>
  <c r="K45" i="1" s="1"/>
  <c r="K693" i="1"/>
  <c r="I692" i="1"/>
  <c r="K692" i="1" s="1"/>
  <c r="I859" i="1"/>
  <c r="K859" i="1" s="1"/>
  <c r="K860" i="1"/>
  <c r="K241" i="1"/>
  <c r="I240" i="1"/>
  <c r="K240" i="1" s="1"/>
  <c r="K712" i="1"/>
  <c r="I711" i="1"/>
  <c r="K923" i="1"/>
  <c r="I922" i="1"/>
  <c r="K922" i="1" s="1"/>
  <c r="K7" i="1"/>
  <c r="K507" i="1"/>
  <c r="I506" i="1"/>
  <c r="K506" i="1" s="1"/>
  <c r="I885" i="1"/>
  <c r="K885" i="1" s="1"/>
  <c r="K886" i="1"/>
  <c r="K328" i="1"/>
  <c r="I327" i="1"/>
  <c r="K814" i="1"/>
  <c r="I813" i="1"/>
  <c r="K813" i="1" s="1"/>
  <c r="K924" i="1"/>
  <c r="J45" i="1"/>
  <c r="J6" i="1" s="1"/>
  <c r="J5" i="1" s="1"/>
  <c r="J4" i="1" s="1"/>
  <c r="K958" i="1"/>
  <c r="I957" i="1"/>
  <c r="K957" i="1" s="1"/>
  <c r="K327" i="1" l="1"/>
  <c r="I326" i="1"/>
  <c r="K326" i="1" s="1"/>
  <c r="K711" i="1"/>
  <c r="I710" i="1"/>
  <c r="K710" i="1" s="1"/>
  <c r="I847" i="1"/>
  <c r="K847" i="1" s="1"/>
  <c r="K563" i="1"/>
  <c r="I562" i="1"/>
  <c r="K562" i="1" s="1"/>
  <c r="I6" i="1"/>
  <c r="K6" i="1" l="1"/>
  <c r="I5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<sst xmlns="http://schemas.openxmlformats.org/spreadsheetml/2006/main" count="3219" uniqueCount="174">
  <si>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</si>
  <si>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</si>
  <si>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</si>
  <si>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</si>
  <si>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</si>
  <si>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</si>
  <si>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</si>
  <si>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</si>
  <si>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</si>
  <si>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</si>
  <si>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</si>
  <si>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</si>
  <si>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</si>
  <si>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</si>
  <si>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</si>
  <si>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</si>
  <si>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</si>
  <si>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</si>
  <si>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</si>
  <si>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</si>
  <si>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</si>
  <si>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</si>
  <si>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</si>
  <si>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</si>
  <si>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</si>
  <si>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</si>
  <si>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</si>
  <si>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</si>
  <si>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</si>
  <si>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</si>
  <si>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</si>
  <si>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</si>
  <si>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</si>
  <si>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</si>
  <si>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</si>
  <si>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</si>
  <si>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</si>
  <si>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</si>
  <si>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</si>
  <si>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</si>
  <si>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</si>
  <si>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</si>
  <si>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</si>
  <si>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</si>
  <si>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</si>
  <si>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</si>
  <si>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</si>
  <si>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</si>
  <si>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</si>
  <si>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</si>
  <si>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</si>
  <si>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</si>
  <si>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</si>
  <si>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</si>
  <si>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</si>
  <si>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</si>
  <si>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</si>
  <si>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</si>
  <si>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</si>
  <si>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</si>
  <si>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</si>
  <si>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</si>
  <si>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</si>
  <si>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</si>
  <si>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</si>
  <si>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</si>
  <si>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</si>
  <si>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</si>
  <si>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</si>
  <si>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</si>
  <si>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</si>
  <si>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</si>
  <si>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</si>
  <si>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</si>
  <si>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</si>
  <si>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</si>
  <si>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</si>
  <si>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</si>
  <si>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</si>
  <si>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</si>
  <si>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</si>
  <si>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</si>
  <si>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</si>
  <si>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</si>
  <si>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</si>
  <si>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</si>
  <si>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</si>
  <si>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</si>
  <si>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</si>
  <si>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</si>
  <si>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</si>
  <si>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</si>
  <si>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</si>
  <si>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</si>
  <si>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</si>
  <si>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</si>
  <si>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</si>
  <si>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</si>
  <si>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</si>
  <si>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</si>
  <si>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</si>
  <si>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</si>
  <si>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</si>
  <si>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</si>
  <si>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</si>
  <si>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</si>
  <si>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</si>
  <si>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</si>
  <si>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</si>
  <si>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</si>
  <si>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</si>
  <si>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</si>
  <si>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</si>
  <si>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</si>
  <si>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</si>
  <si>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</si>
  <si>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</si>
  <si>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</si>
  <si>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</si>
  <si>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</si>
  <si>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</si>
  <si>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</si>
  <si>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</si>
  <si>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</si>
  <si>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</si>
  <si>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</si>
  <si>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</si>
  <si>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</si>
  <si>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</si>
  <si>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</si>
  <si>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</si>
  <si>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</si>
  <si>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</si>
  <si>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</si>
  <si>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</si>
  <si>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</si>
  <si>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</si>
  <si>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</si>
  <si>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</si>
  <si>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</si>
  <si>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</si>
  <si>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</si>
  <si>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</si>
  <si>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</si>
  <si>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</si>
  <si>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</si>
  <si>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</si>
  <si>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</si>
  <si>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</si>
  <si>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</si>
  <si>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</si>
  <si>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</si>
  <si>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</si>
  <si>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</si>
  <si>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</si>
  <si>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</si>
  <si>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</si>
  <si>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</si>
  <si>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</si>
  <si>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</si>
  <si>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</si>
  <si>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</si>
  <si>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</si>
  <si>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</si>
  <si>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Solde</t>
  </si>
  <si>
    <t xml:space="preserve">Dépenses exécutées 
au 31 aout </t>
  </si>
  <si>
    <t>Crédits initial
2022-2023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</si>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</sst>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\(0\)"/>
    <numFmt numFmtId="167" formatCode="###&quot;-&quot;#&quot;-&quot;##&quot;-&quot;"/>
    <numFmt numFmtId="168" formatCode="#&quot;-&quot;#"/>
    <numFmt numFmtId="169" formatCode="_ * #,##0.00_)\ _$_ ;_ * \(#,##0.00\)\ _$_ ;_ * &quot;-&quot;??_)\ _$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164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2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6" fontId="2" fillId="0" borderId="0" xfId="3" applyNumberFormat="1" applyFont="1" applyAlignment="1">
      <alignment horizontal="left" vertical="center" wrapText="1"/>
    </xf>
    <xf numFmtId="166" fontId="2" fillId="0" borderId="0" xfId="3" applyNumberFormat="1" applyFont="1" applyAlignment="1">
      <alignment horizontal="right" vertical="center"/>
    </xf>
    <xf numFmtId="167" fontId="2" fillId="0" borderId="0" xfId="4" applyNumberFormat="1" applyFont="1" applyAlignment="1">
      <alignment vertical="center"/>
    </xf>
    <xf numFmtId="0" fontId="2" fillId="0" borderId="0" xfId="4" applyFont="1" applyAlignment="1">
      <alignment vertical="center"/>
    </xf>
    <xf numFmtId="165" fontId="4" fillId="2" borderId="1" xfId="2" applyNumberFormat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 wrapText="1"/>
    </xf>
    <xf numFmtId="167" fontId="4" fillId="2" borderId="0" xfId="3" applyNumberFormat="1" applyFont="1" applyFill="1" applyAlignment="1">
      <alignment horizontal="right" vertical="center"/>
    </xf>
    <xf numFmtId="0" fontId="4" fillId="2" borderId="1" xfId="4" applyFont="1" applyFill="1" applyBorder="1" applyAlignment="1">
      <alignment vertical="center"/>
    </xf>
    <xf numFmtId="0" fontId="2" fillId="3" borderId="0" xfId="5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164" fontId="5" fillId="3" borderId="0" xfId="1" applyNumberFormat="1" applyFont="1" applyFill="1" applyAlignment="1">
      <alignment vertical="center"/>
    </xf>
    <xf numFmtId="1" fontId="4" fillId="3" borderId="0" xfId="3" applyNumberFormat="1" applyFont="1" applyFill="1" applyBorder="1" applyAlignment="1">
      <alignment horizontal="left" vertical="center"/>
    </xf>
    <xf numFmtId="168" fontId="4" fillId="3" borderId="0" xfId="3" applyNumberFormat="1" applyFont="1" applyFill="1" applyAlignment="1">
      <alignment horizontal="right" vertical="center"/>
    </xf>
    <xf numFmtId="0" fontId="4" fillId="3" borderId="0" xfId="4" applyFont="1" applyFill="1" applyAlignment="1">
      <alignment vertical="center"/>
    </xf>
    <xf numFmtId="165" fontId="4" fillId="4" borderId="1" xfId="2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" fontId="4" fillId="4" borderId="1" xfId="3" applyNumberFormat="1" applyFont="1" applyFill="1" applyBorder="1" applyAlignment="1">
      <alignment horizontal="left" vertical="center" wrapText="1"/>
    </xf>
    <xf numFmtId="0" fontId="4" fillId="4" borderId="0" xfId="3" applyNumberFormat="1" applyFont="1" applyFill="1" applyAlignment="1">
      <alignment horizontal="right" vertical="center"/>
    </xf>
    <xf numFmtId="0" fontId="4" fillId="4" borderId="0" xfId="4" applyFont="1" applyFill="1" applyAlignment="1">
      <alignment vertical="center"/>
    </xf>
    <xf numFmtId="165" fontId="6" fillId="2" borderId="1" xfId="2" applyNumberFormat="1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left" vertical="center" wrapText="1"/>
    </xf>
    <xf numFmtId="166" fontId="6" fillId="2" borderId="1" xfId="3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vertical="center"/>
    </xf>
    <xf numFmtId="3" fontId="2" fillId="0" borderId="0" xfId="3" applyNumberFormat="1" applyFont="1" applyAlignment="1">
      <alignment vertical="center"/>
    </xf>
    <xf numFmtId="3" fontId="4" fillId="2" borderId="1" xfId="3" applyNumberFormat="1" applyFont="1" applyFill="1" applyBorder="1" applyAlignment="1">
      <alignment vertical="center"/>
    </xf>
    <xf numFmtId="3" fontId="2" fillId="5" borderId="0" xfId="3" applyNumberFormat="1" applyFont="1" applyFill="1" applyAlignment="1">
      <alignment vertical="center"/>
    </xf>
    <xf numFmtId="166" fontId="2" fillId="5" borderId="0" xfId="3" applyNumberFormat="1" applyFont="1" applyFill="1" applyAlignment="1">
      <alignment horizontal="right" vertical="center"/>
    </xf>
    <xf numFmtId="165" fontId="6" fillId="0" borderId="1" xfId="2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>
      <alignment horizontal="left" vertical="center" wrapText="1"/>
    </xf>
    <xf numFmtId="166" fontId="6" fillId="0" borderId="1" xfId="3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0" fillId="6" borderId="0" xfId="0" applyFont="1" applyFill="1" applyAlignment="1">
      <alignment vertical="center"/>
    </xf>
    <xf numFmtId="166" fontId="2" fillId="6" borderId="0" xfId="3" applyNumberFormat="1" applyFont="1" applyFill="1" applyAlignment="1">
      <alignment horizontal="right" vertical="center"/>
    </xf>
    <xf numFmtId="0" fontId="2" fillId="6" borderId="0" xfId="4" applyFont="1" applyFill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4" borderId="0" xfId="4" applyFont="1" applyFill="1" applyAlignment="1">
      <alignment vertical="center"/>
    </xf>
    <xf numFmtId="0" fontId="2" fillId="0" borderId="0" xfId="6" applyFont="1" applyAlignment="1">
      <alignment vertical="center"/>
    </xf>
    <xf numFmtId="165" fontId="4" fillId="0" borderId="2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3" xfId="2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6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" fontId="4" fillId="4" borderId="1" xfId="3" applyNumberFormat="1" applyFont="1" applyFill="1" applyBorder="1" applyAlignment="1">
      <alignment horizontal="left" vertical="center"/>
    </xf>
    <xf numFmtId="165" fontId="9" fillId="4" borderId="1" xfId="2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165" fontId="4" fillId="2" borderId="0" xfId="2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5" fontId="4" fillId="4" borderId="0" xfId="2" applyNumberFormat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6" fontId="4" fillId="4" borderId="0" xfId="3" applyNumberFormat="1" applyFont="1" applyFill="1" applyAlignment="1">
      <alignment horizontal="right" vertical="center"/>
    </xf>
    <xf numFmtId="165" fontId="6" fillId="0" borderId="4" xfId="2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6" fillId="0" borderId="4" xfId="3" applyNumberFormat="1" applyFont="1" applyFill="1" applyBorder="1" applyAlignment="1">
      <alignment horizontal="left" vertical="center" wrapText="1"/>
    </xf>
    <xf numFmtId="166" fontId="6" fillId="0" borderId="4" xfId="3" applyNumberFormat="1" applyFont="1" applyBorder="1" applyAlignment="1">
      <alignment horizontal="right" vertical="center"/>
    </xf>
    <xf numFmtId="165" fontId="6" fillId="2" borderId="4" xfId="2" applyNumberFormat="1" applyFont="1" applyFill="1" applyBorder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/>
    </xf>
    <xf numFmtId="165" fontId="11" fillId="5" borderId="5" xfId="2" applyNumberFormat="1" applyFont="1" applyFill="1" applyBorder="1" applyAlignment="1">
      <alignment vertical="center"/>
    </xf>
    <xf numFmtId="164" fontId="12" fillId="5" borderId="5" xfId="1" applyNumberFormat="1" applyFont="1" applyFill="1" applyBorder="1" applyAlignment="1">
      <alignment vertical="center"/>
    </xf>
    <xf numFmtId="0" fontId="11" fillId="5" borderId="5" xfId="3" applyNumberFormat="1" applyFont="1" applyFill="1" applyBorder="1" applyAlignment="1">
      <alignment horizontal="left" vertical="center" wrapText="1"/>
    </xf>
    <xf numFmtId="166" fontId="11" fillId="5" borderId="5" xfId="3" applyNumberFormat="1" applyFont="1" applyFill="1" applyBorder="1" applyAlignment="1">
      <alignment horizontal="right" vertical="center"/>
    </xf>
    <xf numFmtId="43" fontId="6" fillId="2" borderId="8" xfId="3" applyFont="1" applyFill="1" applyBorder="1" applyAlignment="1">
      <alignment horizontal="center" vertical="center" wrapText="1"/>
    </xf>
    <xf numFmtId="43" fontId="6" fillId="2" borderId="0" xfId="3" applyFont="1" applyFill="1"/>
    <xf numFmtId="164" fontId="0" fillId="0" borderId="2" xfId="1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2" xfId="0" applyNumberFormat="1" applyBorder="1"/>
    <xf numFmtId="164" fontId="2" fillId="0" borderId="0" xfId="3" applyNumberFormat="1" applyFont="1" applyAlignment="1">
      <alignment vertical="top"/>
    </xf>
    <xf numFmtId="164" fontId="5" fillId="0" borderId="9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166" fontId="4" fillId="0" borderId="10" xfId="3" applyNumberFormat="1" applyFont="1" applyBorder="1" applyAlignment="1">
      <alignment horizontal="center" vertical="center" wrapText="1"/>
    </xf>
    <xf numFmtId="166" fontId="4" fillId="0" borderId="7" xfId="3" applyNumberFormat="1" applyFont="1" applyBorder="1" applyAlignment="1">
      <alignment horizontal="center" vertical="center" wrapText="1"/>
    </xf>
    <xf numFmtId="0" fontId="4" fillId="0" borderId="10" xfId="3" applyNumberFormat="1" applyFont="1" applyBorder="1" applyAlignment="1">
      <alignment horizontal="center" vertical="center" wrapText="1"/>
    </xf>
    <xf numFmtId="0" fontId="4" fillId="0" borderId="7" xfId="3" applyNumberFormat="1" applyFont="1" applyBorder="1" applyAlignment="1">
      <alignment horizontal="center" vertical="center" wrapText="1"/>
    </xf>
  </cellXfs>
  <cellStyles count="11">
    <cellStyle name="Comma 2" xfId="3" xr:uid="{92EF2DB9-1F06-4B48-99B6-4A0F9EC648FA}"/>
    <cellStyle name="Comma_soldecrédits Section_Article 2007-2008_20_9_08" xfId="8" xr:uid="{3554DE63-6455-4E23-A132-73EC62CD9719}"/>
    <cellStyle name="Milliers" xfId="1" builtinId="3"/>
    <cellStyle name="Milliers 2" xfId="10" xr:uid="{A10C721B-CB0F-4F26-8EF2-E0662A47BC26}"/>
    <cellStyle name="Normal" xfId="0" builtinId="0"/>
    <cellStyle name="Normal 2" xfId="9" xr:uid="{FFBB4B07-1EB7-4905-A76B-D861B21F7B0D}"/>
    <cellStyle name="Normal 2 2 2" xfId="4" xr:uid="{3E0281BE-7A10-4859-9A20-18D86522095B}"/>
    <cellStyle name="Normal 2 3" xfId="6" xr:uid="{EF88E8E2-2540-4E21-8BAA-AF9756598F65}"/>
    <cellStyle name="Normal 3" xfId="5" xr:uid="{C6B88EBE-9450-40E3-96C4-D03693000A43}"/>
    <cellStyle name="Normal 4 2" xfId="7" xr:uid="{67552629-1070-43F8-A77C-B083059E578C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13EFF-6F65-40BC-A9A4-6AC52FBF157D}">
  <dimension ref="A1:R999"/>
  <sheetViews>
    <sheetView tabSelected="1" view="pageBreakPreview" zoomScale="84" zoomScaleSheetLayoutView="84" workbookViewId="0">
      <pane xSplit="5" ySplit="4" topLeftCell="H11" activePane="bottomRight" state="frozen"/>
      <selection activeCell="M30" sqref="M30"/>
      <selection pane="topRight" activeCell="M30" sqref="M30"/>
      <selection pane="bottomLeft" activeCell="M30" sqref="M30"/>
      <selection pane="bottomRight" activeCell="O12" sqref="O12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2" hidden="1" customWidth="1"/>
    <col min="7" max="7" width="18.42578125" style="2" hidden="1" customWidth="1"/>
    <col min="8" max="8" width="18.42578125" style="2" customWidth="1"/>
    <col min="9" max="9" width="19.28515625" style="2" customWidth="1"/>
    <col min="10" max="10" width="18.7109375" style="2" bestFit="1" customWidth="1"/>
    <col min="11" max="11" width="13.85546875" style="1" customWidth="1"/>
    <col min="12" max="17" width="11.42578125" customWidth="1"/>
  </cols>
  <sheetData>
    <row r="1" spans="1:11" ht="32.1" customHeight="1" x14ac:dyDescent="0.25">
      <c r="B1" s="83"/>
      <c r="C1" s="83"/>
      <c r="D1" s="82"/>
      <c r="E1" s="81"/>
      <c r="F1" s="80"/>
      <c r="G1" s="80"/>
      <c r="H1" s="80"/>
      <c r="I1" s="80"/>
      <c r="J1" s="80"/>
      <c r="K1" s="80"/>
    </row>
    <row r="2" spans="1:11" ht="43.5" customHeight="1" x14ac:dyDescent="0.25">
      <c r="A2" s="79" t="s">
        <v>173</v>
      </c>
      <c r="B2" s="79" t="s">
        <v>172</v>
      </c>
      <c r="C2" s="78" t="s">
        <v>171</v>
      </c>
      <c r="D2" s="88" t="s">
        <v>170</v>
      </c>
      <c r="E2" s="90" t="s">
        <v>169</v>
      </c>
      <c r="F2" s="84" t="s">
        <v>168</v>
      </c>
      <c r="G2" s="84" t="s">
        <v>167</v>
      </c>
      <c r="H2" s="84" t="s">
        <v>166</v>
      </c>
      <c r="I2" s="84" t="s">
        <v>165</v>
      </c>
      <c r="J2" s="84" t="s">
        <v>164</v>
      </c>
      <c r="K2" s="86" t="s">
        <v>163</v>
      </c>
    </row>
    <row r="3" spans="1:11" ht="24" customHeight="1" x14ac:dyDescent="0.25">
      <c r="A3" s="79"/>
      <c r="B3" s="79"/>
      <c r="C3" s="78"/>
      <c r="D3" s="89"/>
      <c r="E3" s="91"/>
      <c r="F3" s="85"/>
      <c r="G3" s="85"/>
      <c r="H3" s="85"/>
      <c r="I3" s="85"/>
      <c r="J3" s="85"/>
      <c r="K3" s="87"/>
    </row>
    <row r="4" spans="1:11" s="1" customFormat="1" ht="27" customHeight="1" thickBot="1" x14ac:dyDescent="0.3">
      <c r="D4" s="77"/>
      <c r="E4" s="76" t="s">
        <v>162</v>
      </c>
      <c r="F4" s="75">
        <v>85677799990.701294</v>
      </c>
      <c r="G4" s="75">
        <v>139360000000.22922</v>
      </c>
      <c r="H4" s="75">
        <f>SUMIF($B$5:$B$999,"POUVOIR",H5:H999)</f>
        <v>188199999999.99997</v>
      </c>
      <c r="I4" s="75">
        <f>SUMIF($B$5:$B$999,"POUVOIR",I5:I999)</f>
        <v>137669670045.81</v>
      </c>
      <c r="J4" s="75">
        <f>SUMIF($B$5:$B$999,"POUVOIR",J5:J999)</f>
        <v>50530329954.189995</v>
      </c>
      <c r="K4" s="74">
        <f t="shared" ref="K4:K67" si="0">IF(G4&lt;&gt;0,I4/H4,0)</f>
        <v>0.73150727973331575</v>
      </c>
    </row>
    <row r="5" spans="1:11" s="1" customFormat="1" ht="27.75" customHeight="1" thickTop="1" thickBot="1" x14ac:dyDescent="0.3">
      <c r="A5" s="73" t="s">
        <v>21</v>
      </c>
      <c r="B5" s="73" t="s">
        <v>21</v>
      </c>
      <c r="C5" s="73" t="s">
        <v>21</v>
      </c>
      <c r="D5" s="29">
        <v>1</v>
      </c>
      <c r="E5" s="72" t="s">
        <v>161</v>
      </c>
      <c r="F5" s="71">
        <v>76399871218.098846</v>
      </c>
      <c r="G5" s="71">
        <v>130359776638.13483</v>
      </c>
      <c r="H5" s="71">
        <f>SUMIF($B$6:$B$879,"secteur",H6:H879)</f>
        <v>177234709644.60999</v>
      </c>
      <c r="I5" s="71">
        <f>SUMIF($B$6:$B$879,"secteur",I6:I879)</f>
        <v>129335910276.46001</v>
      </c>
      <c r="J5" s="71">
        <f>SUMIF($B$6:$B$879,"secteur",J6:J879)</f>
        <v>47898799368.149994</v>
      </c>
      <c r="K5" s="70">
        <f t="shared" si="0"/>
        <v>0.72974368584914107</v>
      </c>
    </row>
    <row r="6" spans="1:11" s="1" customFormat="1" ht="27.75" customHeight="1" thickTop="1" thickBot="1" x14ac:dyDescent="0.3">
      <c r="A6" s="39" t="s">
        <v>52</v>
      </c>
      <c r="B6" s="39" t="s">
        <v>52</v>
      </c>
      <c r="C6" s="39" t="s">
        <v>52</v>
      </c>
      <c r="D6" s="69">
        <v>11</v>
      </c>
      <c r="E6" s="68" t="s">
        <v>160</v>
      </c>
      <c r="F6" s="67">
        <v>10309080652.903856</v>
      </c>
      <c r="G6" s="67">
        <v>12790587860.145393</v>
      </c>
      <c r="H6" s="67">
        <f>SUMIF($B$7:$B$325,"min",H7:H325)</f>
        <v>21320781633.169998</v>
      </c>
      <c r="I6" s="67">
        <f>SUMIF($B$7:$B$325,"min",I7:I325)</f>
        <v>15415958896.549997</v>
      </c>
      <c r="J6" s="67">
        <f>SUMIF($B$7:$B$325,"min",J7:J325)</f>
        <v>5904822736.6200008</v>
      </c>
      <c r="K6" s="66">
        <f t="shared" si="0"/>
        <v>0.72304848676684907</v>
      </c>
    </row>
    <row r="7" spans="1:11" s="1" customFormat="1" ht="27.75" customHeight="1" thickTop="1" x14ac:dyDescent="0.25">
      <c r="A7" s="25" t="s">
        <v>9</v>
      </c>
      <c r="B7" s="25" t="s">
        <v>9</v>
      </c>
      <c r="C7" s="25" t="s">
        <v>9</v>
      </c>
      <c r="D7" s="65" t="s">
        <v>159</v>
      </c>
      <c r="E7" s="64" t="s">
        <v>158</v>
      </c>
      <c r="F7" s="63">
        <v>1084314103.688735</v>
      </c>
      <c r="G7" s="63">
        <v>1193121719.7400002</v>
      </c>
      <c r="H7" s="63">
        <f>SUMIF($B$8:$B$44,"chap",H8:H44)</f>
        <v>1827942618.6499999</v>
      </c>
      <c r="I7" s="63">
        <f>SUMIF($B$8:$B$44,"chap",I8:I44)</f>
        <v>1628857466.8199999</v>
      </c>
      <c r="J7" s="63">
        <f>SUMIF($B$8:$B$44,"chap",J8:J44)</f>
        <v>199085151.82999998</v>
      </c>
      <c r="K7" s="62">
        <f t="shared" si="0"/>
        <v>0.89108785483811781</v>
      </c>
    </row>
    <row r="8" spans="1:11" s="15" customFormat="1" ht="27.75" customHeight="1" x14ac:dyDescent="0.25">
      <c r="A8" s="20" t="s">
        <v>7</v>
      </c>
      <c r="B8" s="20" t="s">
        <v>7</v>
      </c>
      <c r="C8" s="20" t="s">
        <v>7</v>
      </c>
      <c r="D8" s="19">
        <v>11111</v>
      </c>
      <c r="E8" s="18" t="s">
        <v>6</v>
      </c>
      <c r="F8" s="17">
        <v>1084314103.688735</v>
      </c>
      <c r="G8" s="17">
        <v>1193121719.7400002</v>
      </c>
      <c r="H8" s="17">
        <f>SUMIF($B$9:$B$44,"section",H9:H44)</f>
        <v>1827942618.6499999</v>
      </c>
      <c r="I8" s="17">
        <f>SUMIF($B$9:$B$44,"section",I9:I44)</f>
        <v>1628857466.8199999</v>
      </c>
      <c r="J8" s="17">
        <f>SUMIF($B$9:$B$44,"section",J9:J44)</f>
        <v>199085151.82999998</v>
      </c>
      <c r="K8" s="16">
        <f t="shared" si="0"/>
        <v>0.89108785483811781</v>
      </c>
    </row>
    <row r="9" spans="1:11" s="1" customFormat="1" ht="27.75" customHeight="1" x14ac:dyDescent="0.25">
      <c r="A9" s="14" t="s">
        <v>5</v>
      </c>
      <c r="B9" s="14" t="s">
        <v>5</v>
      </c>
      <c r="C9" s="14" t="s">
        <v>5</v>
      </c>
      <c r="D9" s="13">
        <v>1111111</v>
      </c>
      <c r="E9" s="61" t="s">
        <v>56</v>
      </c>
      <c r="F9" s="60">
        <v>103990638.35000001</v>
      </c>
      <c r="G9" s="60">
        <v>81738272.435000002</v>
      </c>
      <c r="H9" s="60">
        <f>SUMIF($B$10:$B$16,"article",H10:H16)</f>
        <v>81124702.859999999</v>
      </c>
      <c r="I9" s="60">
        <f>SUMIF($B$10:$B$16,"article",I10:I16)</f>
        <v>65997616.279999994</v>
      </c>
      <c r="J9" s="60">
        <f>SUMIF($B$10:$B$16,"article",J10:J16)</f>
        <v>15127086.580000004</v>
      </c>
      <c r="K9" s="59">
        <f t="shared" si="0"/>
        <v>0.8135329184982607</v>
      </c>
    </row>
    <row r="10" spans="1:11" s="3" customFormat="1" ht="27.75" customHeight="1" x14ac:dyDescent="0.25">
      <c r="A10" s="9" t="s">
        <v>1</v>
      </c>
      <c r="B10" s="9" t="s">
        <v>1</v>
      </c>
      <c r="C10" s="8">
        <v>1111111</v>
      </c>
      <c r="D10" s="7">
        <v>1</v>
      </c>
      <c r="E10" s="6" t="s">
        <v>3</v>
      </c>
      <c r="F10" s="5">
        <v>25038402.400000002</v>
      </c>
      <c r="G10" s="5">
        <v>32965154.890000001</v>
      </c>
      <c r="H10" s="5">
        <v>63112854.869999997</v>
      </c>
      <c r="I10" s="5">
        <v>53500081.679999992</v>
      </c>
      <c r="J10" s="5">
        <f t="shared" ref="J10:J16" si="1">H10-I10</f>
        <v>9612773.1900000051</v>
      </c>
      <c r="K10" s="4">
        <f t="shared" si="0"/>
        <v>0.84768914019496633</v>
      </c>
    </row>
    <row r="11" spans="1:11" s="3" customFormat="1" ht="27.75" customHeight="1" x14ac:dyDescent="0.25">
      <c r="A11" s="9" t="s">
        <v>1</v>
      </c>
      <c r="B11" s="9" t="s">
        <v>1</v>
      </c>
      <c r="C11" s="8">
        <v>1111111</v>
      </c>
      <c r="D11" s="7">
        <v>2</v>
      </c>
      <c r="E11" s="6" t="s">
        <v>2</v>
      </c>
      <c r="F11" s="5">
        <v>27387867.040000003</v>
      </c>
      <c r="G11" s="5">
        <v>11250249.969999999</v>
      </c>
      <c r="H11" s="5">
        <v>8979794.1899999995</v>
      </c>
      <c r="I11" s="5">
        <v>9450475.4000000004</v>
      </c>
      <c r="J11" s="5">
        <f t="shared" si="1"/>
        <v>-470681.21000000089</v>
      </c>
      <c r="K11" s="4">
        <f t="shared" si="0"/>
        <v>1.0524155899390386</v>
      </c>
    </row>
    <row r="12" spans="1:11" s="3" customFormat="1" ht="27.75" customHeight="1" x14ac:dyDescent="0.25">
      <c r="A12" s="9" t="s">
        <v>1</v>
      </c>
      <c r="B12" s="9" t="s">
        <v>1</v>
      </c>
      <c r="C12" s="8">
        <v>1111111</v>
      </c>
      <c r="D12" s="7">
        <v>3</v>
      </c>
      <c r="E12" s="6" t="s">
        <v>15</v>
      </c>
      <c r="F12" s="5">
        <v>8780073.0800000001</v>
      </c>
      <c r="G12" s="5">
        <v>8717007.5749999993</v>
      </c>
      <c r="H12" s="5">
        <v>7956754.8099999996</v>
      </c>
      <c r="I12" s="5">
        <v>2352689.2000000002</v>
      </c>
      <c r="J12" s="5">
        <f t="shared" si="1"/>
        <v>5604065.6099999994</v>
      </c>
      <c r="K12" s="4">
        <f t="shared" si="0"/>
        <v>0.2956845166377573</v>
      </c>
    </row>
    <row r="13" spans="1:11" s="3" customFormat="1" ht="27.75" customHeight="1" x14ac:dyDescent="0.25">
      <c r="A13" s="9" t="s">
        <v>1</v>
      </c>
      <c r="B13" s="9" t="s">
        <v>1</v>
      </c>
      <c r="C13" s="8">
        <v>1111111</v>
      </c>
      <c r="D13" s="7">
        <v>4</v>
      </c>
      <c r="E13" s="6" t="s">
        <v>14</v>
      </c>
      <c r="F13" s="5">
        <v>2499999.96</v>
      </c>
      <c r="G13" s="5">
        <v>2556018</v>
      </c>
      <c r="H13" s="5">
        <v>23.99</v>
      </c>
      <c r="I13" s="5">
        <v>0</v>
      </c>
      <c r="J13" s="5">
        <f t="shared" si="1"/>
        <v>23.99</v>
      </c>
      <c r="K13" s="4">
        <f t="shared" si="0"/>
        <v>0</v>
      </c>
    </row>
    <row r="14" spans="1:11" s="3" customFormat="1" ht="27.75" customHeight="1" x14ac:dyDescent="0.25">
      <c r="A14" s="9" t="s">
        <v>1</v>
      </c>
      <c r="B14" s="9" t="s">
        <v>1</v>
      </c>
      <c r="C14" s="8">
        <v>1111111</v>
      </c>
      <c r="D14" s="7">
        <v>5</v>
      </c>
      <c r="E14" s="6" t="s">
        <v>13</v>
      </c>
      <c r="F14" s="5">
        <v>0</v>
      </c>
      <c r="G14" s="5">
        <v>0</v>
      </c>
      <c r="H14" s="5">
        <v>0</v>
      </c>
      <c r="I14" s="5">
        <v>0</v>
      </c>
      <c r="J14" s="5">
        <f t="shared" si="1"/>
        <v>0</v>
      </c>
      <c r="K14" s="4">
        <f t="shared" si="0"/>
        <v>0</v>
      </c>
    </row>
    <row r="15" spans="1:11" s="3" customFormat="1" ht="27.75" customHeight="1" x14ac:dyDescent="0.25">
      <c r="A15" s="9" t="s">
        <v>1</v>
      </c>
      <c r="B15" s="9" t="s">
        <v>1</v>
      </c>
      <c r="C15" s="8">
        <v>1111111</v>
      </c>
      <c r="D15" s="7">
        <v>7</v>
      </c>
      <c r="E15" s="6" t="s">
        <v>0</v>
      </c>
      <c r="F15" s="5">
        <v>1099299.8799999999</v>
      </c>
      <c r="G15" s="5">
        <v>0</v>
      </c>
      <c r="H15" s="5">
        <v>0</v>
      </c>
      <c r="I15" s="5">
        <v>0</v>
      </c>
      <c r="J15" s="5">
        <f t="shared" si="1"/>
        <v>0</v>
      </c>
      <c r="K15" s="4">
        <f t="shared" si="0"/>
        <v>0</v>
      </c>
    </row>
    <row r="16" spans="1:11" s="3" customFormat="1" ht="27.75" customHeight="1" x14ac:dyDescent="0.25">
      <c r="A16" s="9" t="s">
        <v>1</v>
      </c>
      <c r="B16" s="9" t="s">
        <v>1</v>
      </c>
      <c r="C16" s="8">
        <v>1111111</v>
      </c>
      <c r="D16" s="7">
        <v>9</v>
      </c>
      <c r="E16" s="6" t="s">
        <v>12</v>
      </c>
      <c r="F16" s="5">
        <v>39184995.990000002</v>
      </c>
      <c r="G16" s="5">
        <v>26249842</v>
      </c>
      <c r="H16" s="5">
        <v>1075275</v>
      </c>
      <c r="I16" s="5">
        <v>694370</v>
      </c>
      <c r="J16" s="5">
        <f t="shared" si="1"/>
        <v>380905</v>
      </c>
      <c r="K16" s="4">
        <f t="shared" si="0"/>
        <v>0.64576038687777548</v>
      </c>
    </row>
    <row r="17" spans="1:11" s="1" customFormat="1" ht="27.75" customHeight="1" x14ac:dyDescent="0.25">
      <c r="A17" s="14" t="s">
        <v>5</v>
      </c>
      <c r="B17" s="14" t="s">
        <v>5</v>
      </c>
      <c r="C17" s="14" t="s">
        <v>5</v>
      </c>
      <c r="D17" s="13">
        <v>1111112</v>
      </c>
      <c r="E17" s="12" t="s">
        <v>55</v>
      </c>
      <c r="F17" s="11">
        <v>803122187.07873499</v>
      </c>
      <c r="G17" s="11">
        <v>914891823.78499997</v>
      </c>
      <c r="H17" s="11">
        <f>SUMIF($B$18:$B$24,"article",H18:H24)</f>
        <v>1367766285.3499999</v>
      </c>
      <c r="I17" s="11">
        <f>SUMIF($B$18:$B$24,"article",I18:I24)</f>
        <v>1236518267.6399999</v>
      </c>
      <c r="J17" s="11">
        <f>SUMIF($B$18:$B$24,"article",J18:J24)</f>
        <v>131248017.71000002</v>
      </c>
      <c r="K17" s="10">
        <f t="shared" si="0"/>
        <v>0.90404207274606507</v>
      </c>
    </row>
    <row r="18" spans="1:11" s="3" customFormat="1" ht="27.75" customHeight="1" x14ac:dyDescent="0.25">
      <c r="A18" s="9" t="s">
        <v>1</v>
      </c>
      <c r="B18" s="9" t="s">
        <v>1</v>
      </c>
      <c r="C18" s="8">
        <v>1111112</v>
      </c>
      <c r="D18" s="7">
        <v>1</v>
      </c>
      <c r="E18" s="6" t="s">
        <v>3</v>
      </c>
      <c r="F18" s="5">
        <v>362061678.23999995</v>
      </c>
      <c r="G18" s="5">
        <v>393466927.32999998</v>
      </c>
      <c r="H18" s="5">
        <v>590678153.92999995</v>
      </c>
      <c r="I18" s="5">
        <v>507422358.52999991</v>
      </c>
      <c r="J18" s="5">
        <f t="shared" ref="J18:J24" si="2">H18-I18</f>
        <v>83255795.400000036</v>
      </c>
      <c r="K18" s="4">
        <f t="shared" si="0"/>
        <v>0.85905049163225611</v>
      </c>
    </row>
    <row r="19" spans="1:11" s="3" customFormat="1" ht="27.75" customHeight="1" x14ac:dyDescent="0.25">
      <c r="A19" s="9" t="s">
        <v>1</v>
      </c>
      <c r="B19" s="9" t="s">
        <v>1</v>
      </c>
      <c r="C19" s="8">
        <v>1111112</v>
      </c>
      <c r="D19" s="7">
        <v>2</v>
      </c>
      <c r="E19" s="6" t="s">
        <v>2</v>
      </c>
      <c r="F19" s="5">
        <v>65483963.579999998</v>
      </c>
      <c r="G19" s="5">
        <v>82400634.144999996</v>
      </c>
      <c r="H19" s="5">
        <v>88884822</v>
      </c>
      <c r="I19" s="5">
        <v>61527847.090000004</v>
      </c>
      <c r="J19" s="5">
        <f t="shared" si="2"/>
        <v>27356974.909999996</v>
      </c>
      <c r="K19" s="4">
        <f t="shared" si="0"/>
        <v>0.69221995055578789</v>
      </c>
    </row>
    <row r="20" spans="1:11" s="3" customFormat="1" ht="27.75" customHeight="1" x14ac:dyDescent="0.25">
      <c r="A20" s="9" t="s">
        <v>1</v>
      </c>
      <c r="B20" s="9" t="s">
        <v>1</v>
      </c>
      <c r="C20" s="8">
        <v>1111112</v>
      </c>
      <c r="D20" s="7">
        <v>3</v>
      </c>
      <c r="E20" s="6" t="s">
        <v>15</v>
      </c>
      <c r="F20" s="5">
        <v>53263029.449999996</v>
      </c>
      <c r="G20" s="5">
        <v>52025697.450000003</v>
      </c>
      <c r="H20" s="5">
        <v>85035466.5</v>
      </c>
      <c r="I20" s="5">
        <v>89901718.469999999</v>
      </c>
      <c r="J20" s="5">
        <f t="shared" si="2"/>
        <v>-4866251.9699999988</v>
      </c>
      <c r="K20" s="4">
        <f t="shared" si="0"/>
        <v>1.0572261453989906</v>
      </c>
    </row>
    <row r="21" spans="1:11" s="3" customFormat="1" ht="27.75" customHeight="1" x14ac:dyDescent="0.25">
      <c r="A21" s="9" t="s">
        <v>1</v>
      </c>
      <c r="B21" s="9" t="s">
        <v>1</v>
      </c>
      <c r="C21" s="8">
        <v>1111112</v>
      </c>
      <c r="D21" s="7">
        <v>4</v>
      </c>
      <c r="E21" s="6" t="s">
        <v>14</v>
      </c>
      <c r="F21" s="5">
        <v>8113523.6462038513</v>
      </c>
      <c r="G21" s="5">
        <v>4473811</v>
      </c>
      <c r="H21" s="5">
        <v>12255393.720000001</v>
      </c>
      <c r="I21" s="5">
        <v>7240216.1699999999</v>
      </c>
      <c r="J21" s="5">
        <f t="shared" si="2"/>
        <v>5015177.5500000007</v>
      </c>
      <c r="K21" s="4">
        <f t="shared" si="0"/>
        <v>0.5907779329997731</v>
      </c>
    </row>
    <row r="22" spans="1:11" s="3" customFormat="1" ht="27.75" customHeight="1" x14ac:dyDescent="0.25">
      <c r="A22" s="9" t="s">
        <v>1</v>
      </c>
      <c r="B22" s="9" t="s">
        <v>1</v>
      </c>
      <c r="C22" s="8">
        <v>1111112</v>
      </c>
      <c r="D22" s="7">
        <v>5</v>
      </c>
      <c r="E22" s="6" t="s">
        <v>13</v>
      </c>
      <c r="F22" s="5">
        <v>200000</v>
      </c>
      <c r="G22" s="5">
        <v>0</v>
      </c>
      <c r="H22" s="5">
        <v>0</v>
      </c>
      <c r="I22" s="5">
        <v>0</v>
      </c>
      <c r="J22" s="5">
        <f t="shared" si="2"/>
        <v>0</v>
      </c>
      <c r="K22" s="4">
        <f t="shared" si="0"/>
        <v>0</v>
      </c>
    </row>
    <row r="23" spans="1:11" s="3" customFormat="1" ht="27.75" customHeight="1" x14ac:dyDescent="0.25">
      <c r="A23" s="9" t="s">
        <v>1</v>
      </c>
      <c r="B23" s="9" t="s">
        <v>1</v>
      </c>
      <c r="C23" s="8">
        <v>1111112</v>
      </c>
      <c r="D23" s="7">
        <v>7</v>
      </c>
      <c r="E23" s="6" t="s">
        <v>0</v>
      </c>
      <c r="F23" s="5">
        <v>167999992.16253117</v>
      </c>
      <c r="G23" s="5">
        <v>188420253.86000001</v>
      </c>
      <c r="H23" s="5">
        <v>205526057.19999999</v>
      </c>
      <c r="I23" s="5">
        <v>196418844.98000002</v>
      </c>
      <c r="J23" s="5">
        <f t="shared" si="2"/>
        <v>9107212.219999969</v>
      </c>
      <c r="K23" s="4">
        <f t="shared" si="0"/>
        <v>0.95568828427853492</v>
      </c>
    </row>
    <row r="24" spans="1:11" s="3" customFormat="1" ht="27.75" customHeight="1" x14ac:dyDescent="0.25">
      <c r="A24" s="9" t="s">
        <v>1</v>
      </c>
      <c r="B24" s="9" t="s">
        <v>1</v>
      </c>
      <c r="C24" s="8">
        <v>1111112</v>
      </c>
      <c r="D24" s="7">
        <v>9</v>
      </c>
      <c r="E24" s="6" t="s">
        <v>12</v>
      </c>
      <c r="F24" s="5">
        <v>146000000</v>
      </c>
      <c r="G24" s="5">
        <v>194104500</v>
      </c>
      <c r="H24" s="5">
        <v>385386392</v>
      </c>
      <c r="I24" s="5">
        <v>374007282.39999998</v>
      </c>
      <c r="J24" s="5">
        <f t="shared" si="2"/>
        <v>11379109.600000024</v>
      </c>
      <c r="K24" s="4">
        <f t="shared" si="0"/>
        <v>0.9704735044199484</v>
      </c>
    </row>
    <row r="25" spans="1:11" s="1" customFormat="1" ht="27.75" customHeight="1" x14ac:dyDescent="0.25">
      <c r="A25" s="14" t="s">
        <v>5</v>
      </c>
      <c r="B25" s="14" t="s">
        <v>5</v>
      </c>
      <c r="C25" s="14" t="s">
        <v>5</v>
      </c>
      <c r="D25" s="13">
        <v>1111113</v>
      </c>
      <c r="E25" s="12" t="s">
        <v>157</v>
      </c>
      <c r="F25" s="11">
        <v>71433444.680000007</v>
      </c>
      <c r="G25" s="11">
        <v>87500678.870000005</v>
      </c>
      <c r="H25" s="11">
        <f>SUMIF($B$26:$B$32,"article",H26:H32)</f>
        <v>131868767.03</v>
      </c>
      <c r="I25" s="11">
        <f>SUMIF($B$26:$B$32,"article",I26:I32)</f>
        <v>118494406.06</v>
      </c>
      <c r="J25" s="11">
        <f>SUMIF($B$26:$B$32,"article",J26:J32)</f>
        <v>13374360.969999999</v>
      </c>
      <c r="K25" s="10">
        <f t="shared" si="0"/>
        <v>0.89857825115664158</v>
      </c>
    </row>
    <row r="26" spans="1:11" s="3" customFormat="1" ht="27.75" customHeight="1" x14ac:dyDescent="0.25">
      <c r="A26" s="9" t="s">
        <v>1</v>
      </c>
      <c r="B26" s="9" t="s">
        <v>1</v>
      </c>
      <c r="C26" s="8">
        <v>1111113</v>
      </c>
      <c r="D26" s="7">
        <v>1</v>
      </c>
      <c r="E26" s="6" t="s">
        <v>3</v>
      </c>
      <c r="F26" s="5">
        <v>40065572.719999999</v>
      </c>
      <c r="G26" s="5">
        <v>54241593.280000001</v>
      </c>
      <c r="H26" s="5">
        <v>76019935.890000001</v>
      </c>
      <c r="I26" s="5">
        <v>69244472.560000002</v>
      </c>
      <c r="J26" s="5">
        <f t="shared" ref="J26:J32" si="3">H26-I26</f>
        <v>6775463.3299999982</v>
      </c>
      <c r="K26" s="4">
        <f t="shared" si="0"/>
        <v>0.91087254611995438</v>
      </c>
    </row>
    <row r="27" spans="1:11" s="3" customFormat="1" ht="27.75" customHeight="1" x14ac:dyDescent="0.25">
      <c r="A27" s="9" t="s">
        <v>1</v>
      </c>
      <c r="B27" s="9" t="s">
        <v>1</v>
      </c>
      <c r="C27" s="8">
        <v>1111113</v>
      </c>
      <c r="D27" s="7">
        <v>2</v>
      </c>
      <c r="E27" s="6" t="s">
        <v>2</v>
      </c>
      <c r="F27" s="5">
        <v>31367871.960000001</v>
      </c>
      <c r="G27" s="5">
        <v>33259085.59</v>
      </c>
      <c r="H27" s="5">
        <v>55848831.140000001</v>
      </c>
      <c r="I27" s="5">
        <v>49249933.5</v>
      </c>
      <c r="J27" s="5">
        <f t="shared" si="3"/>
        <v>6598897.6400000006</v>
      </c>
      <c r="K27" s="4">
        <f t="shared" si="0"/>
        <v>0.88184358552718678</v>
      </c>
    </row>
    <row r="28" spans="1:11" s="3" customFormat="1" ht="27.75" customHeight="1" x14ac:dyDescent="0.25">
      <c r="A28" s="9" t="s">
        <v>1</v>
      </c>
      <c r="B28" s="9" t="s">
        <v>1</v>
      </c>
      <c r="C28" s="8">
        <v>1111113</v>
      </c>
      <c r="D28" s="7">
        <v>3</v>
      </c>
      <c r="E28" s="6" t="s">
        <v>15</v>
      </c>
      <c r="F28" s="5">
        <v>0</v>
      </c>
      <c r="G28" s="5">
        <v>0</v>
      </c>
      <c r="H28" s="5">
        <v>0</v>
      </c>
      <c r="I28" s="5">
        <v>0</v>
      </c>
      <c r="J28" s="5">
        <f t="shared" si="3"/>
        <v>0</v>
      </c>
      <c r="K28" s="4">
        <f t="shared" si="0"/>
        <v>0</v>
      </c>
    </row>
    <row r="29" spans="1:11" s="3" customFormat="1" ht="27.75" customHeight="1" x14ac:dyDescent="0.25">
      <c r="A29" s="9" t="s">
        <v>1</v>
      </c>
      <c r="B29" s="9" t="s">
        <v>1</v>
      </c>
      <c r="C29" s="8">
        <v>1111113</v>
      </c>
      <c r="D29" s="7">
        <v>4</v>
      </c>
      <c r="E29" s="6" t="s">
        <v>14</v>
      </c>
      <c r="F29" s="5">
        <v>0</v>
      </c>
      <c r="G29" s="5">
        <v>0</v>
      </c>
      <c r="H29" s="5">
        <v>0</v>
      </c>
      <c r="I29" s="5">
        <v>0</v>
      </c>
      <c r="J29" s="5">
        <f t="shared" si="3"/>
        <v>0</v>
      </c>
      <c r="K29" s="4">
        <f t="shared" si="0"/>
        <v>0</v>
      </c>
    </row>
    <row r="30" spans="1:11" s="3" customFormat="1" ht="27.75" customHeight="1" x14ac:dyDescent="0.25">
      <c r="A30" s="9" t="s">
        <v>1</v>
      </c>
      <c r="B30" s="9" t="s">
        <v>1</v>
      </c>
      <c r="C30" s="8">
        <v>1111113</v>
      </c>
      <c r="D30" s="7">
        <v>5</v>
      </c>
      <c r="E30" s="6" t="s">
        <v>13</v>
      </c>
      <c r="F30" s="5">
        <v>0</v>
      </c>
      <c r="G30" s="5">
        <v>0</v>
      </c>
      <c r="H30" s="5">
        <v>0</v>
      </c>
      <c r="I30" s="5">
        <v>0</v>
      </c>
      <c r="J30" s="5">
        <f t="shared" si="3"/>
        <v>0</v>
      </c>
      <c r="K30" s="4">
        <f t="shared" si="0"/>
        <v>0</v>
      </c>
    </row>
    <row r="31" spans="1:11" s="3" customFormat="1" ht="27.75" customHeight="1" x14ac:dyDescent="0.25">
      <c r="A31" s="9" t="s">
        <v>1</v>
      </c>
      <c r="B31" s="9" t="s">
        <v>1</v>
      </c>
      <c r="C31" s="8">
        <v>1111113</v>
      </c>
      <c r="D31" s="7">
        <v>7</v>
      </c>
      <c r="E31" s="6" t="s">
        <v>0</v>
      </c>
      <c r="F31" s="5">
        <v>0</v>
      </c>
      <c r="G31" s="5">
        <v>0</v>
      </c>
      <c r="H31" s="5">
        <v>0</v>
      </c>
      <c r="I31" s="5">
        <v>0</v>
      </c>
      <c r="J31" s="5">
        <f t="shared" si="3"/>
        <v>0</v>
      </c>
      <c r="K31" s="4">
        <f t="shared" si="0"/>
        <v>0</v>
      </c>
    </row>
    <row r="32" spans="1:11" s="3" customFormat="1" ht="27.75" customHeight="1" x14ac:dyDescent="0.25">
      <c r="A32" s="9" t="s">
        <v>1</v>
      </c>
      <c r="B32" s="9" t="s">
        <v>1</v>
      </c>
      <c r="C32" s="8">
        <v>1111113</v>
      </c>
      <c r="D32" s="7">
        <v>9</v>
      </c>
      <c r="E32" s="6" t="s">
        <v>12</v>
      </c>
      <c r="F32" s="5">
        <v>0</v>
      </c>
      <c r="G32" s="5">
        <v>0</v>
      </c>
      <c r="H32" s="5">
        <v>0</v>
      </c>
      <c r="I32" s="5">
        <v>0</v>
      </c>
      <c r="J32" s="5">
        <f t="shared" si="3"/>
        <v>0</v>
      </c>
      <c r="K32" s="4">
        <f t="shared" si="0"/>
        <v>0</v>
      </c>
    </row>
    <row r="33" spans="1:11" s="1" customFormat="1" ht="27.75" customHeight="1" x14ac:dyDescent="0.25">
      <c r="A33" s="43" t="s">
        <v>5</v>
      </c>
      <c r="B33" s="43" t="s">
        <v>5</v>
      </c>
      <c r="C33" s="43" t="s">
        <v>5</v>
      </c>
      <c r="D33" s="13">
        <v>1111114</v>
      </c>
      <c r="E33" s="12" t="s">
        <v>156</v>
      </c>
      <c r="F33" s="11">
        <v>30821789.469999999</v>
      </c>
      <c r="G33" s="11">
        <v>29799040.880000003</v>
      </c>
      <c r="H33" s="11">
        <f>SUMIF($B$34:$B$40,"article",H34:H40)</f>
        <v>86205460.480000004</v>
      </c>
      <c r="I33" s="11">
        <f>SUMIF($B$34:$B$40,"article",I34:I40)</f>
        <v>61374887.930000007</v>
      </c>
      <c r="J33" s="11">
        <f>SUMIF($B$34:$B$40,"article",J34:J40)</f>
        <v>24830572.549999997</v>
      </c>
      <c r="K33" s="10">
        <f t="shared" si="0"/>
        <v>0.71196056013457776</v>
      </c>
    </row>
    <row r="34" spans="1:11" s="3" customFormat="1" ht="27.75" customHeight="1" x14ac:dyDescent="0.25">
      <c r="A34" s="9" t="s">
        <v>1</v>
      </c>
      <c r="B34" s="9" t="s">
        <v>1</v>
      </c>
      <c r="C34" s="8">
        <v>1111114</v>
      </c>
      <c r="D34" s="7">
        <v>1</v>
      </c>
      <c r="E34" s="6" t="s">
        <v>3</v>
      </c>
      <c r="F34" s="5">
        <v>20036352.469999999</v>
      </c>
      <c r="G34" s="5">
        <v>19101809.990000002</v>
      </c>
      <c r="H34" s="5">
        <v>54025738.590000004</v>
      </c>
      <c r="I34" s="5">
        <v>44402916.680000007</v>
      </c>
      <c r="J34" s="5">
        <f t="shared" ref="J34:J40" si="4">H34-I34</f>
        <v>9622821.9099999964</v>
      </c>
      <c r="K34" s="4">
        <f t="shared" si="0"/>
        <v>0.82188449133426289</v>
      </c>
    </row>
    <row r="35" spans="1:11" s="3" customFormat="1" ht="27.75" customHeight="1" x14ac:dyDescent="0.25">
      <c r="A35" s="9" t="s">
        <v>1</v>
      </c>
      <c r="B35" s="9" t="s">
        <v>1</v>
      </c>
      <c r="C35" s="8">
        <v>1111114</v>
      </c>
      <c r="D35" s="7">
        <v>2</v>
      </c>
      <c r="E35" s="6" t="s">
        <v>2</v>
      </c>
      <c r="F35" s="5">
        <v>10785437</v>
      </c>
      <c r="G35" s="5">
        <v>10697230.890000001</v>
      </c>
      <c r="H35" s="5">
        <v>32179721.890000001</v>
      </c>
      <c r="I35" s="5">
        <v>16971971.25</v>
      </c>
      <c r="J35" s="5">
        <f t="shared" si="4"/>
        <v>15207750.640000001</v>
      </c>
      <c r="K35" s="4">
        <f t="shared" si="0"/>
        <v>0.5274119928076233</v>
      </c>
    </row>
    <row r="36" spans="1:11" s="3" customFormat="1" ht="27.75" customHeight="1" x14ac:dyDescent="0.25">
      <c r="A36" s="9" t="s">
        <v>1</v>
      </c>
      <c r="B36" s="9" t="s">
        <v>1</v>
      </c>
      <c r="C36" s="8">
        <v>1111114</v>
      </c>
      <c r="D36" s="7">
        <v>3</v>
      </c>
      <c r="E36" s="6" t="s">
        <v>15</v>
      </c>
      <c r="F36" s="5">
        <v>0</v>
      </c>
      <c r="G36" s="5">
        <v>0</v>
      </c>
      <c r="H36" s="5">
        <v>0</v>
      </c>
      <c r="I36" s="5">
        <v>0</v>
      </c>
      <c r="J36" s="5">
        <f t="shared" si="4"/>
        <v>0</v>
      </c>
      <c r="K36" s="4">
        <f t="shared" si="0"/>
        <v>0</v>
      </c>
    </row>
    <row r="37" spans="1:11" s="3" customFormat="1" ht="27.75" customHeight="1" x14ac:dyDescent="0.25">
      <c r="A37" s="9" t="s">
        <v>1</v>
      </c>
      <c r="B37" s="9" t="s">
        <v>1</v>
      </c>
      <c r="C37" s="8">
        <v>1111114</v>
      </c>
      <c r="D37" s="7">
        <v>4</v>
      </c>
      <c r="E37" s="6" t="s">
        <v>14</v>
      </c>
      <c r="F37" s="5">
        <v>0</v>
      </c>
      <c r="G37" s="5">
        <v>0</v>
      </c>
      <c r="H37" s="5">
        <v>0</v>
      </c>
      <c r="I37" s="5">
        <v>0</v>
      </c>
      <c r="J37" s="5">
        <f t="shared" si="4"/>
        <v>0</v>
      </c>
      <c r="K37" s="4">
        <f t="shared" si="0"/>
        <v>0</v>
      </c>
    </row>
    <row r="38" spans="1:11" s="3" customFormat="1" ht="27.75" customHeight="1" x14ac:dyDescent="0.25">
      <c r="A38" s="9" t="s">
        <v>1</v>
      </c>
      <c r="B38" s="9" t="s">
        <v>1</v>
      </c>
      <c r="C38" s="8">
        <v>1111114</v>
      </c>
      <c r="D38" s="7">
        <v>5</v>
      </c>
      <c r="E38" s="6" t="s">
        <v>13</v>
      </c>
      <c r="F38" s="5">
        <v>0</v>
      </c>
      <c r="G38" s="5">
        <v>0</v>
      </c>
      <c r="H38" s="5">
        <v>0</v>
      </c>
      <c r="I38" s="5">
        <v>0</v>
      </c>
      <c r="J38" s="5">
        <f t="shared" si="4"/>
        <v>0</v>
      </c>
      <c r="K38" s="4">
        <f t="shared" si="0"/>
        <v>0</v>
      </c>
    </row>
    <row r="39" spans="1:11" s="3" customFormat="1" ht="27.75" customHeight="1" x14ac:dyDescent="0.25">
      <c r="A39" s="9" t="s">
        <v>1</v>
      </c>
      <c r="B39" s="9" t="s">
        <v>1</v>
      </c>
      <c r="C39" s="8">
        <v>1111114</v>
      </c>
      <c r="D39" s="7">
        <v>7</v>
      </c>
      <c r="E39" s="6" t="s">
        <v>0</v>
      </c>
      <c r="F39" s="5">
        <v>0</v>
      </c>
      <c r="G39" s="5">
        <v>0</v>
      </c>
      <c r="H39" s="5">
        <v>0</v>
      </c>
      <c r="I39" s="5">
        <v>0</v>
      </c>
      <c r="J39" s="5">
        <f t="shared" si="4"/>
        <v>0</v>
      </c>
      <c r="K39" s="4">
        <f t="shared" si="0"/>
        <v>0</v>
      </c>
    </row>
    <row r="40" spans="1:11" s="3" customFormat="1" ht="27.75" customHeight="1" x14ac:dyDescent="0.25">
      <c r="A40" s="9" t="s">
        <v>1</v>
      </c>
      <c r="B40" s="9" t="s">
        <v>1</v>
      </c>
      <c r="C40" s="8">
        <v>1111114</v>
      </c>
      <c r="D40" s="7">
        <v>9</v>
      </c>
      <c r="E40" s="6" t="s">
        <v>12</v>
      </c>
      <c r="F40" s="5">
        <v>0</v>
      </c>
      <c r="G40" s="5">
        <v>0</v>
      </c>
      <c r="H40" s="5">
        <v>0</v>
      </c>
      <c r="I40" s="5">
        <v>0</v>
      </c>
      <c r="J40" s="5">
        <f t="shared" si="4"/>
        <v>0</v>
      </c>
      <c r="K40" s="4">
        <f t="shared" si="0"/>
        <v>0</v>
      </c>
    </row>
    <row r="41" spans="1:11" s="1" customFormat="1" ht="27.75" customHeight="1" x14ac:dyDescent="0.25">
      <c r="A41" s="14" t="s">
        <v>5</v>
      </c>
      <c r="B41" s="14" t="s">
        <v>5</v>
      </c>
      <c r="C41" s="14" t="s">
        <v>5</v>
      </c>
      <c r="D41" s="13">
        <v>1111115</v>
      </c>
      <c r="E41" s="12" t="s">
        <v>155</v>
      </c>
      <c r="F41" s="11">
        <v>74946044.109999999</v>
      </c>
      <c r="G41" s="11">
        <v>79191903.769999996</v>
      </c>
      <c r="H41" s="11">
        <f>SUMIF($B$42:$B$44,"article",H42:H44)</f>
        <v>160977402.93000001</v>
      </c>
      <c r="I41" s="11">
        <f>SUMIF($B$42:$B$44,"article",I42:I44)</f>
        <v>146472288.91000003</v>
      </c>
      <c r="J41" s="11">
        <f>SUMIF($B$42:$B$44,"article",J42:J44)</f>
        <v>14505114.019999981</v>
      </c>
      <c r="K41" s="10">
        <f t="shared" si="0"/>
        <v>0.9098934772459496</v>
      </c>
    </row>
    <row r="42" spans="1:11" s="3" customFormat="1" ht="27.75" customHeight="1" x14ac:dyDescent="0.25">
      <c r="A42" s="9" t="s">
        <v>1</v>
      </c>
      <c r="B42" s="9" t="s">
        <v>1</v>
      </c>
      <c r="C42" s="8">
        <v>1111115</v>
      </c>
      <c r="D42" s="7">
        <v>1</v>
      </c>
      <c r="E42" s="6" t="s">
        <v>3</v>
      </c>
      <c r="F42" s="5">
        <v>54411940.109999999</v>
      </c>
      <c r="G42" s="5">
        <v>58650373.43</v>
      </c>
      <c r="H42" s="5">
        <v>101671037.56999999</v>
      </c>
      <c r="I42" s="5">
        <v>87443736.24000001</v>
      </c>
      <c r="J42" s="5">
        <f>H42-I42</f>
        <v>14227301.329999983</v>
      </c>
      <c r="K42" s="4">
        <f t="shared" si="0"/>
        <v>0.86006534731973638</v>
      </c>
    </row>
    <row r="43" spans="1:11" s="3" customFormat="1" ht="27.75" customHeight="1" x14ac:dyDescent="0.25">
      <c r="A43" s="9" t="s">
        <v>1</v>
      </c>
      <c r="B43" s="9" t="s">
        <v>1</v>
      </c>
      <c r="C43" s="8">
        <v>1111115</v>
      </c>
      <c r="D43" s="7">
        <v>2</v>
      </c>
      <c r="E43" s="6" t="s">
        <v>2</v>
      </c>
      <c r="F43" s="5">
        <v>20534104</v>
      </c>
      <c r="G43" s="5">
        <v>20541530.34</v>
      </c>
      <c r="H43" s="5">
        <v>59306365.359999999</v>
      </c>
      <c r="I43" s="5">
        <v>59028552.670000002</v>
      </c>
      <c r="J43" s="5">
        <f>H43-I43</f>
        <v>277812.68999999762</v>
      </c>
      <c r="K43" s="4">
        <f t="shared" si="0"/>
        <v>0.99531563453073502</v>
      </c>
    </row>
    <row r="44" spans="1:11" s="3" customFormat="1" ht="27.75" customHeight="1" x14ac:dyDescent="0.25">
      <c r="A44" s="9" t="s">
        <v>1</v>
      </c>
      <c r="B44" s="9" t="s">
        <v>1</v>
      </c>
      <c r="C44" s="8">
        <v>1111115</v>
      </c>
      <c r="D44" s="7">
        <v>7</v>
      </c>
      <c r="E44" s="6" t="s">
        <v>0</v>
      </c>
      <c r="F44" s="5">
        <v>0</v>
      </c>
      <c r="G44" s="5">
        <v>0</v>
      </c>
      <c r="H44" s="5">
        <v>0</v>
      </c>
      <c r="I44" s="5">
        <v>0</v>
      </c>
      <c r="J44" s="5">
        <f>H44-I44</f>
        <v>0</v>
      </c>
      <c r="K44" s="4">
        <f t="shared" si="0"/>
        <v>0</v>
      </c>
    </row>
    <row r="45" spans="1:11" s="1" customFormat="1" ht="27.75" customHeight="1" x14ac:dyDescent="0.25">
      <c r="A45" s="44" t="s">
        <v>9</v>
      </c>
      <c r="B45" s="44" t="s">
        <v>9</v>
      </c>
      <c r="C45" s="44" t="s">
        <v>9</v>
      </c>
      <c r="D45" s="24">
        <v>1112</v>
      </c>
      <c r="E45" s="23" t="s">
        <v>154</v>
      </c>
      <c r="F45" s="22">
        <v>5442737277.2852993</v>
      </c>
      <c r="G45" s="22">
        <v>6383965488.8237495</v>
      </c>
      <c r="H45" s="22">
        <f>SUMIF($B$46:$B$123,"chap",H46:H123)</f>
        <v>11427210895.66</v>
      </c>
      <c r="I45" s="22">
        <f>SUMIF($B$46:$B$123,"chap",I46:I123)</f>
        <v>7399988494</v>
      </c>
      <c r="J45" s="22">
        <f>SUMIF($B$46:$B$123,"chap",J46:J123)</f>
        <v>4027222401.6600008</v>
      </c>
      <c r="K45" s="21">
        <f t="shared" si="0"/>
        <v>0.64757608497542307</v>
      </c>
    </row>
    <row r="46" spans="1:11" s="15" customFormat="1" ht="27.75" customHeight="1" x14ac:dyDescent="0.25">
      <c r="A46" s="20" t="s">
        <v>7</v>
      </c>
      <c r="B46" s="20" t="s">
        <v>7</v>
      </c>
      <c r="C46" s="20" t="s">
        <v>7</v>
      </c>
      <c r="D46" s="19">
        <v>11121</v>
      </c>
      <c r="E46" s="18" t="s">
        <v>6</v>
      </c>
      <c r="F46" s="17">
        <v>1503353899.3403001</v>
      </c>
      <c r="G46" s="17">
        <v>1750389119.5295</v>
      </c>
      <c r="H46" s="17">
        <f>SUMIF($B$47:$B$82,"section",H47:H82)</f>
        <v>2991226096.1299996</v>
      </c>
      <c r="I46" s="17">
        <f>SUMIF($B$47:$B$82,"section",I47:I82)</f>
        <v>1822210974.3799999</v>
      </c>
      <c r="J46" s="17">
        <f>SUMIF($B$47:$B$82,"section",J47:J82)</f>
        <v>1169015121.75</v>
      </c>
      <c r="K46" s="16">
        <f t="shared" si="0"/>
        <v>0.60918530255454351</v>
      </c>
    </row>
    <row r="47" spans="1:11" s="1" customFormat="1" ht="27.75" customHeight="1" x14ac:dyDescent="0.25">
      <c r="A47" s="43" t="s">
        <v>5</v>
      </c>
      <c r="B47" s="43" t="s">
        <v>5</v>
      </c>
      <c r="C47" s="43" t="s">
        <v>5</v>
      </c>
      <c r="D47" s="13">
        <v>1112111</v>
      </c>
      <c r="E47" s="12" t="s">
        <v>56</v>
      </c>
      <c r="F47" s="11">
        <v>74076330.820000008</v>
      </c>
      <c r="G47" s="11">
        <v>36243750.25</v>
      </c>
      <c r="H47" s="11">
        <f>SUMIF($B$48:$B$54,"article",H48:H54)</f>
        <v>22031366.579999998</v>
      </c>
      <c r="I47" s="11">
        <f>SUMIF($B$48:$B$54,"article",I48:I54)</f>
        <v>12224574.620000001</v>
      </c>
      <c r="J47" s="11">
        <f>SUMIF($B$48:$B$54,"article",J48:J54)</f>
        <v>9806791.959999999</v>
      </c>
      <c r="K47" s="10">
        <f t="shared" si="0"/>
        <v>0.55487137284971821</v>
      </c>
    </row>
    <row r="48" spans="1:11" s="3" customFormat="1" ht="27.75" customHeight="1" x14ac:dyDescent="0.25">
      <c r="A48" s="9" t="s">
        <v>1</v>
      </c>
      <c r="B48" s="9" t="s">
        <v>1</v>
      </c>
      <c r="C48" s="8">
        <v>1112111</v>
      </c>
      <c r="D48" s="7">
        <v>1</v>
      </c>
      <c r="E48" s="6" t="s">
        <v>3</v>
      </c>
      <c r="F48" s="5">
        <v>34213151.260000005</v>
      </c>
      <c r="G48" s="5">
        <v>12035713.720000001</v>
      </c>
      <c r="H48" s="5">
        <v>12599824.189999999</v>
      </c>
      <c r="I48" s="5">
        <v>8677157.7400000002</v>
      </c>
      <c r="J48" s="5">
        <f t="shared" ref="J48:J54" si="5">H48-I48</f>
        <v>3922666.4499999993</v>
      </c>
      <c r="K48" s="4">
        <f t="shared" si="0"/>
        <v>0.68867292187193607</v>
      </c>
    </row>
    <row r="49" spans="1:18" s="3" customFormat="1" ht="27.75" customHeight="1" x14ac:dyDescent="0.25">
      <c r="A49" s="9" t="s">
        <v>1</v>
      </c>
      <c r="B49" s="9" t="s">
        <v>1</v>
      </c>
      <c r="C49" s="8">
        <v>1112111</v>
      </c>
      <c r="D49" s="7">
        <v>2</v>
      </c>
      <c r="E49" s="6" t="s">
        <v>2</v>
      </c>
      <c r="F49" s="5">
        <v>16624179.760000002</v>
      </c>
      <c r="G49" s="5">
        <v>8791944</v>
      </c>
      <c r="H49" s="5">
        <v>5007755.3899999997</v>
      </c>
      <c r="I49" s="5">
        <v>2440624.54</v>
      </c>
      <c r="J49" s="5">
        <f t="shared" si="5"/>
        <v>2567130.8499999996</v>
      </c>
      <c r="K49" s="4">
        <f t="shared" si="0"/>
        <v>0.48736896072713332</v>
      </c>
    </row>
    <row r="50" spans="1:18" s="3" customFormat="1" ht="27.75" customHeight="1" x14ac:dyDescent="0.25">
      <c r="A50" s="9" t="s">
        <v>1</v>
      </c>
      <c r="B50" s="9" t="s">
        <v>1</v>
      </c>
      <c r="C50" s="8">
        <v>1112111</v>
      </c>
      <c r="D50" s="7">
        <v>3</v>
      </c>
      <c r="E50" s="6" t="s">
        <v>15</v>
      </c>
      <c r="F50" s="5">
        <v>6203967.6000000006</v>
      </c>
      <c r="G50" s="5">
        <v>4551617.53</v>
      </c>
      <c r="H50" s="5">
        <v>0</v>
      </c>
      <c r="I50" s="5">
        <v>0</v>
      </c>
      <c r="J50" s="5">
        <f t="shared" si="5"/>
        <v>0</v>
      </c>
      <c r="K50" s="4" t="e">
        <f t="shared" si="0"/>
        <v>#DIV/0!</v>
      </c>
    </row>
    <row r="51" spans="1:18" s="3" customFormat="1" ht="27.75" customHeight="1" x14ac:dyDescent="0.25">
      <c r="A51" s="9" t="s">
        <v>1</v>
      </c>
      <c r="B51" s="9" t="s">
        <v>1</v>
      </c>
      <c r="C51" s="8">
        <v>1112111</v>
      </c>
      <c r="D51" s="7">
        <v>4</v>
      </c>
      <c r="E51" s="6" t="s">
        <v>14</v>
      </c>
      <c r="F51" s="5">
        <v>0</v>
      </c>
      <c r="G51" s="5">
        <v>0</v>
      </c>
      <c r="H51" s="5">
        <v>0</v>
      </c>
      <c r="I51" s="5">
        <v>0</v>
      </c>
      <c r="J51" s="5">
        <f t="shared" si="5"/>
        <v>0</v>
      </c>
      <c r="K51" s="4">
        <f t="shared" si="0"/>
        <v>0</v>
      </c>
    </row>
    <row r="52" spans="1:18" s="3" customFormat="1" ht="27.75" customHeight="1" x14ac:dyDescent="0.25">
      <c r="A52" s="9" t="s">
        <v>1</v>
      </c>
      <c r="B52" s="9" t="s">
        <v>1</v>
      </c>
      <c r="C52" s="8">
        <v>1112111</v>
      </c>
      <c r="D52" s="7">
        <v>5</v>
      </c>
      <c r="E52" s="6" t="s">
        <v>13</v>
      </c>
      <c r="F52" s="5">
        <v>0</v>
      </c>
      <c r="G52" s="5">
        <v>0</v>
      </c>
      <c r="H52" s="5">
        <v>0</v>
      </c>
      <c r="I52" s="5">
        <v>0</v>
      </c>
      <c r="J52" s="5">
        <f t="shared" si="5"/>
        <v>0</v>
      </c>
      <c r="K52" s="4">
        <f t="shared" si="0"/>
        <v>0</v>
      </c>
    </row>
    <row r="53" spans="1:18" s="3" customFormat="1" ht="27.75" customHeight="1" x14ac:dyDescent="0.25">
      <c r="A53" s="9" t="s">
        <v>1</v>
      </c>
      <c r="B53" s="9" t="s">
        <v>1</v>
      </c>
      <c r="C53" s="8">
        <v>1112111</v>
      </c>
      <c r="D53" s="7">
        <v>7</v>
      </c>
      <c r="E53" s="6" t="s">
        <v>0</v>
      </c>
      <c r="F53" s="5">
        <v>0</v>
      </c>
      <c r="G53" s="5">
        <v>0</v>
      </c>
      <c r="H53" s="5">
        <v>0</v>
      </c>
      <c r="I53" s="5">
        <v>0</v>
      </c>
      <c r="J53" s="5">
        <f t="shared" si="5"/>
        <v>0</v>
      </c>
      <c r="K53" s="4">
        <f t="shared" si="0"/>
        <v>0</v>
      </c>
    </row>
    <row r="54" spans="1:18" s="3" customFormat="1" ht="27.75" customHeight="1" x14ac:dyDescent="0.25">
      <c r="A54" s="9" t="s">
        <v>1</v>
      </c>
      <c r="B54" s="9" t="s">
        <v>1</v>
      </c>
      <c r="C54" s="8">
        <v>1112111</v>
      </c>
      <c r="D54" s="7">
        <v>9</v>
      </c>
      <c r="E54" s="6" t="s">
        <v>12</v>
      </c>
      <c r="F54" s="5">
        <v>17035032.199999999</v>
      </c>
      <c r="G54" s="5">
        <v>10864475</v>
      </c>
      <c r="H54" s="5">
        <v>4423787</v>
      </c>
      <c r="I54" s="5">
        <v>1106792.3400000001</v>
      </c>
      <c r="J54" s="5">
        <f t="shared" si="5"/>
        <v>3316994.66</v>
      </c>
      <c r="K54" s="4">
        <f t="shared" si="0"/>
        <v>0.25019114618312321</v>
      </c>
    </row>
    <row r="55" spans="1:18" s="1" customFormat="1" ht="27.75" customHeight="1" x14ac:dyDescent="0.25">
      <c r="A55" s="14" t="s">
        <v>5</v>
      </c>
      <c r="B55" s="14" t="s">
        <v>5</v>
      </c>
      <c r="C55" s="14" t="s">
        <v>5</v>
      </c>
      <c r="D55" s="13">
        <v>1112112</v>
      </c>
      <c r="E55" s="12" t="s">
        <v>55</v>
      </c>
      <c r="F55" s="11">
        <v>1088078675.2763</v>
      </c>
      <c r="G55" s="11">
        <v>1367014491.2024999</v>
      </c>
      <c r="H55" s="11">
        <f>SUMIF($B$56:$B$62,"article",H56:H62)</f>
        <v>2305657063.8899999</v>
      </c>
      <c r="I55" s="11">
        <f>SUMIF($B$56:$B$62,"article",I56:I62)</f>
        <v>1375809802.4300001</v>
      </c>
      <c r="J55" s="11">
        <f>SUMIF($B$56:$B$62,"article",J56:J62)</f>
        <v>929847261.46000004</v>
      </c>
      <c r="K55" s="10">
        <f t="shared" si="0"/>
        <v>0.59671050997878938</v>
      </c>
    </row>
    <row r="56" spans="1:18" s="3" customFormat="1" ht="27.75" customHeight="1" x14ac:dyDescent="0.25">
      <c r="A56" s="9" t="s">
        <v>1</v>
      </c>
      <c r="B56" s="9" t="s">
        <v>1</v>
      </c>
      <c r="C56" s="8">
        <v>1112112</v>
      </c>
      <c r="D56" s="7">
        <v>1</v>
      </c>
      <c r="E56" s="6" t="s">
        <v>3</v>
      </c>
      <c r="F56" s="5">
        <v>516164287.52999991</v>
      </c>
      <c r="G56" s="5">
        <v>804506596.5999999</v>
      </c>
      <c r="H56" s="5">
        <v>1201345213.04</v>
      </c>
      <c r="I56" s="5">
        <v>895061067.69000006</v>
      </c>
      <c r="J56" s="5">
        <f t="shared" ref="J56:J62" si="6">H56-I56</f>
        <v>306284145.3499999</v>
      </c>
      <c r="K56" s="4">
        <f t="shared" si="0"/>
        <v>0.74504901503294885</v>
      </c>
      <c r="R56" s="58" t="e">
        <f>+#REF!-#REF!</f>
        <v>#REF!</v>
      </c>
    </row>
    <row r="57" spans="1:18" s="3" customFormat="1" ht="27.75" customHeight="1" x14ac:dyDescent="0.25">
      <c r="A57" s="9" t="s">
        <v>1</v>
      </c>
      <c r="B57" s="9" t="s">
        <v>1</v>
      </c>
      <c r="C57" s="8">
        <v>1112112</v>
      </c>
      <c r="D57" s="7">
        <v>2</v>
      </c>
      <c r="E57" s="6" t="s">
        <v>2</v>
      </c>
      <c r="F57" s="5">
        <v>90999515.615500003</v>
      </c>
      <c r="G57" s="5">
        <v>81808911.31750001</v>
      </c>
      <c r="H57" s="5">
        <v>328390872.79000002</v>
      </c>
      <c r="I57" s="5">
        <v>94509438.390000001</v>
      </c>
      <c r="J57" s="5">
        <f t="shared" si="6"/>
        <v>233881434.40000004</v>
      </c>
      <c r="K57" s="4">
        <f t="shared" si="0"/>
        <v>0.2877955699165764</v>
      </c>
      <c r="R57" s="58" t="e">
        <f>+#REF!-#REF!</f>
        <v>#REF!</v>
      </c>
    </row>
    <row r="58" spans="1:18" s="3" customFormat="1" ht="27.75" customHeight="1" x14ac:dyDescent="0.25">
      <c r="A58" s="9" t="s">
        <v>1</v>
      </c>
      <c r="B58" s="9" t="s">
        <v>1</v>
      </c>
      <c r="C58" s="8">
        <v>1112112</v>
      </c>
      <c r="D58" s="7">
        <v>3</v>
      </c>
      <c r="E58" s="6" t="s">
        <v>15</v>
      </c>
      <c r="F58" s="5">
        <v>89720088.228799999</v>
      </c>
      <c r="G58" s="5">
        <v>60023580.195</v>
      </c>
      <c r="H58" s="5">
        <v>241244495.88</v>
      </c>
      <c r="I58" s="5">
        <v>119055877.65000001</v>
      </c>
      <c r="J58" s="5">
        <f t="shared" si="6"/>
        <v>122188618.22999999</v>
      </c>
      <c r="K58" s="4">
        <f t="shared" si="0"/>
        <v>0.49350712527435597</v>
      </c>
    </row>
    <row r="59" spans="1:18" s="3" customFormat="1" ht="27.75" customHeight="1" x14ac:dyDescent="0.25">
      <c r="A59" s="9" t="s">
        <v>1</v>
      </c>
      <c r="B59" s="9" t="s">
        <v>1</v>
      </c>
      <c r="C59" s="8">
        <v>1112112</v>
      </c>
      <c r="D59" s="7">
        <v>4</v>
      </c>
      <c r="E59" s="6" t="s">
        <v>14</v>
      </c>
      <c r="F59" s="5">
        <v>27208696.1404</v>
      </c>
      <c r="G59" s="5">
        <v>19255320.050000001</v>
      </c>
      <c r="H59" s="5">
        <v>108334093.98999999</v>
      </c>
      <c r="I59" s="5">
        <v>10021475.649999999</v>
      </c>
      <c r="J59" s="5">
        <f t="shared" si="6"/>
        <v>98312618.340000004</v>
      </c>
      <c r="K59" s="4">
        <f t="shared" si="0"/>
        <v>9.2505279556083717E-2</v>
      </c>
    </row>
    <row r="60" spans="1:18" s="3" customFormat="1" ht="27.75" customHeight="1" x14ac:dyDescent="0.25">
      <c r="A60" s="9" t="s">
        <v>1</v>
      </c>
      <c r="B60" s="9" t="s">
        <v>1</v>
      </c>
      <c r="C60" s="8">
        <v>1112112</v>
      </c>
      <c r="D60" s="7">
        <v>5</v>
      </c>
      <c r="E60" s="6" t="s">
        <v>13</v>
      </c>
      <c r="F60" s="5">
        <v>679452.48719999986</v>
      </c>
      <c r="G60" s="5">
        <v>35000</v>
      </c>
      <c r="H60" s="5">
        <v>2</v>
      </c>
      <c r="I60" s="5">
        <v>0</v>
      </c>
      <c r="J60" s="5">
        <f t="shared" si="6"/>
        <v>2</v>
      </c>
      <c r="K60" s="4">
        <f t="shared" si="0"/>
        <v>0</v>
      </c>
    </row>
    <row r="61" spans="1:18" s="3" customFormat="1" ht="27.75" customHeight="1" x14ac:dyDescent="0.25">
      <c r="A61" s="9" t="s">
        <v>1</v>
      </c>
      <c r="B61" s="9" t="s">
        <v>1</v>
      </c>
      <c r="C61" s="8">
        <v>1112112</v>
      </c>
      <c r="D61" s="7">
        <v>7</v>
      </c>
      <c r="E61" s="6" t="s">
        <v>0</v>
      </c>
      <c r="F61" s="5">
        <v>538000</v>
      </c>
      <c r="G61" s="5">
        <v>160000</v>
      </c>
      <c r="H61" s="5">
        <v>337968</v>
      </c>
      <c r="I61" s="5">
        <v>0</v>
      </c>
      <c r="J61" s="5">
        <f t="shared" si="6"/>
        <v>337968</v>
      </c>
      <c r="K61" s="4">
        <f t="shared" si="0"/>
        <v>0</v>
      </c>
    </row>
    <row r="62" spans="1:18" s="3" customFormat="1" ht="27.75" customHeight="1" x14ac:dyDescent="0.25">
      <c r="A62" s="9" t="s">
        <v>1</v>
      </c>
      <c r="B62" s="9" t="s">
        <v>1</v>
      </c>
      <c r="C62" s="8">
        <v>1112112</v>
      </c>
      <c r="D62" s="7">
        <v>9</v>
      </c>
      <c r="E62" s="6" t="s">
        <v>12</v>
      </c>
      <c r="F62" s="5">
        <v>362768635.2744</v>
      </c>
      <c r="G62" s="5">
        <v>401225083.03999996</v>
      </c>
      <c r="H62" s="5">
        <v>426004418.19</v>
      </c>
      <c r="I62" s="5">
        <v>257161943.04999998</v>
      </c>
      <c r="J62" s="5">
        <f t="shared" si="6"/>
        <v>168842475.14000002</v>
      </c>
      <c r="K62" s="4">
        <f t="shared" si="0"/>
        <v>0.60366027221648333</v>
      </c>
    </row>
    <row r="63" spans="1:18" s="1" customFormat="1" ht="27.75" customHeight="1" x14ac:dyDescent="0.25">
      <c r="A63" s="14" t="s">
        <v>5</v>
      </c>
      <c r="B63" s="14" t="s">
        <v>5</v>
      </c>
      <c r="C63" s="14" t="s">
        <v>5</v>
      </c>
      <c r="D63" s="13">
        <v>1112119</v>
      </c>
      <c r="E63" s="12" t="s">
        <v>153</v>
      </c>
      <c r="F63" s="11">
        <v>100000000.324</v>
      </c>
      <c r="G63" s="11">
        <v>94071447.200000003</v>
      </c>
      <c r="H63" s="11">
        <f>SUMIF($B$64:$B$66,"article",H64:H66)</f>
        <v>275144075.89999998</v>
      </c>
      <c r="I63" s="11">
        <f>SUMIF($B$64:$B$66,"article",I64:I66)</f>
        <v>91332491.099999994</v>
      </c>
      <c r="J63" s="11">
        <f>SUMIF($B$64:$B$66,"article",J64:J66)</f>
        <v>183811584.80000001</v>
      </c>
      <c r="K63" s="10">
        <f t="shared" si="0"/>
        <v>0.33194423976329562</v>
      </c>
    </row>
    <row r="64" spans="1:18" s="3" customFormat="1" ht="27.75" customHeight="1" x14ac:dyDescent="0.25">
      <c r="A64" s="9" t="s">
        <v>1</v>
      </c>
      <c r="B64" s="9" t="s">
        <v>1</v>
      </c>
      <c r="C64" s="8">
        <v>1112119</v>
      </c>
      <c r="D64" s="7">
        <v>1</v>
      </c>
      <c r="E64" s="6" t="s">
        <v>3</v>
      </c>
      <c r="F64" s="5">
        <v>39000000</v>
      </c>
      <c r="G64" s="5">
        <v>36908947.200000003</v>
      </c>
      <c r="H64" s="5">
        <v>193581393.90000001</v>
      </c>
      <c r="I64" s="5">
        <v>45183125</v>
      </c>
      <c r="J64" s="5">
        <f>H64-I64</f>
        <v>148398268.90000001</v>
      </c>
      <c r="K64" s="4">
        <f t="shared" si="0"/>
        <v>0.23340634184781536</v>
      </c>
    </row>
    <row r="65" spans="1:17" s="3" customFormat="1" ht="27.75" customHeight="1" x14ac:dyDescent="0.25">
      <c r="A65" s="9" t="s">
        <v>1</v>
      </c>
      <c r="B65" s="9" t="s">
        <v>1</v>
      </c>
      <c r="C65" s="8">
        <v>1112119</v>
      </c>
      <c r="D65" s="7">
        <v>2</v>
      </c>
      <c r="E65" s="6" t="s">
        <v>2</v>
      </c>
      <c r="F65" s="5">
        <v>61000000.324000001</v>
      </c>
      <c r="G65" s="5">
        <v>57162500</v>
      </c>
      <c r="H65" s="5">
        <v>81562682</v>
      </c>
      <c r="I65" s="5">
        <v>46149366.100000001</v>
      </c>
      <c r="J65" s="5">
        <f>H65-I65</f>
        <v>35413315.899999999</v>
      </c>
      <c r="K65" s="4">
        <f t="shared" si="0"/>
        <v>0.56581472026631008</v>
      </c>
    </row>
    <row r="66" spans="1:17" s="3" customFormat="1" ht="27.75" customHeight="1" x14ac:dyDescent="0.25">
      <c r="A66" s="9" t="s">
        <v>1</v>
      </c>
      <c r="B66" s="9" t="s">
        <v>1</v>
      </c>
      <c r="C66" s="8">
        <v>1112119</v>
      </c>
      <c r="D66" s="7">
        <v>7</v>
      </c>
      <c r="E66" s="6" t="s">
        <v>0</v>
      </c>
      <c r="F66" s="5">
        <v>0</v>
      </c>
      <c r="G66" s="5">
        <v>0</v>
      </c>
      <c r="H66" s="5">
        <v>0</v>
      </c>
      <c r="I66" s="5">
        <v>0</v>
      </c>
      <c r="J66" s="5">
        <f>H66-I66</f>
        <v>0</v>
      </c>
      <c r="K66" s="4">
        <f t="shared" si="0"/>
        <v>0</v>
      </c>
    </row>
    <row r="67" spans="1:17" s="1" customFormat="1" ht="27.75" customHeight="1" x14ac:dyDescent="0.25">
      <c r="A67" s="14" t="s">
        <v>5</v>
      </c>
      <c r="B67" s="14" t="s">
        <v>5</v>
      </c>
      <c r="C67" s="14" t="s">
        <v>5</v>
      </c>
      <c r="D67" s="13">
        <v>1112121</v>
      </c>
      <c r="E67" s="12" t="s">
        <v>152</v>
      </c>
      <c r="F67" s="11">
        <v>169198893</v>
      </c>
      <c r="G67" s="11">
        <v>184329011.94999999</v>
      </c>
      <c r="H67" s="11">
        <f>SUMIF($B$68:$B$70,"article",H68:H70)</f>
        <v>294758454.68000001</v>
      </c>
      <c r="I67" s="11">
        <f>SUMIF($B$68:$B$70,"article",I68:I70)</f>
        <v>277158388.19000006</v>
      </c>
      <c r="J67" s="11">
        <f>SUMIF($B$68:$B$70,"article",J68:J70)</f>
        <v>17600066.489999965</v>
      </c>
      <c r="K67" s="10">
        <f t="shared" si="0"/>
        <v>0.9402898671418698</v>
      </c>
    </row>
    <row r="68" spans="1:17" s="3" customFormat="1" ht="27.75" customHeight="1" x14ac:dyDescent="0.25">
      <c r="A68" s="9" t="s">
        <v>1</v>
      </c>
      <c r="B68" s="9" t="s">
        <v>1</v>
      </c>
      <c r="C68" s="8">
        <v>1112121</v>
      </c>
      <c r="D68" s="7">
        <v>1</v>
      </c>
      <c r="E68" s="6" t="s">
        <v>3</v>
      </c>
      <c r="F68" s="5">
        <v>98839225.100000009</v>
      </c>
      <c r="G68" s="5">
        <v>105839224.99999999</v>
      </c>
      <c r="H68" s="5">
        <v>175853694.97999999</v>
      </c>
      <c r="I68" s="5">
        <v>163495196.40000001</v>
      </c>
      <c r="J68" s="5">
        <f>H68-I68</f>
        <v>12358498.579999983</v>
      </c>
      <c r="K68" s="4">
        <f t="shared" ref="K68:K131" si="7">IF(G68&lt;&gt;0,I68/H68,0)</f>
        <v>0.92972283817291679</v>
      </c>
    </row>
    <row r="69" spans="1:17" s="3" customFormat="1" ht="27.75" customHeight="1" x14ac:dyDescent="0.25">
      <c r="A69" s="9" t="s">
        <v>1</v>
      </c>
      <c r="B69" s="9" t="s">
        <v>1</v>
      </c>
      <c r="C69" s="8">
        <v>1112121</v>
      </c>
      <c r="D69" s="7">
        <v>2</v>
      </c>
      <c r="E69" s="6" t="s">
        <v>2</v>
      </c>
      <c r="F69" s="5">
        <v>70359667.899999991</v>
      </c>
      <c r="G69" s="5">
        <v>78489786.949999988</v>
      </c>
      <c r="H69" s="5">
        <v>118904759.7</v>
      </c>
      <c r="I69" s="5">
        <v>113663191.79000002</v>
      </c>
      <c r="J69" s="5">
        <f>H69-I69</f>
        <v>5241567.9099999815</v>
      </c>
      <c r="K69" s="4">
        <f t="shared" si="7"/>
        <v>0.95591793025590732</v>
      </c>
    </row>
    <row r="70" spans="1:17" s="3" customFormat="1" ht="27.75" customHeight="1" x14ac:dyDescent="0.25">
      <c r="A70" s="9" t="s">
        <v>1</v>
      </c>
      <c r="B70" s="9" t="s">
        <v>1</v>
      </c>
      <c r="C70" s="8">
        <v>1112121</v>
      </c>
      <c r="D70" s="7">
        <v>7</v>
      </c>
      <c r="E70" s="6" t="s">
        <v>0</v>
      </c>
      <c r="F70" s="5">
        <v>0</v>
      </c>
      <c r="G70" s="5">
        <v>0</v>
      </c>
      <c r="H70" s="5">
        <v>0</v>
      </c>
      <c r="I70" s="5">
        <v>0</v>
      </c>
      <c r="J70" s="5">
        <f>H70-I70</f>
        <v>0</v>
      </c>
      <c r="K70" s="4">
        <f t="shared" si="7"/>
        <v>0</v>
      </c>
    </row>
    <row r="71" spans="1:17" s="1" customFormat="1" ht="27.75" customHeight="1" x14ac:dyDescent="0.25">
      <c r="A71" s="14" t="s">
        <v>5</v>
      </c>
      <c r="B71" s="14" t="s">
        <v>5</v>
      </c>
      <c r="C71" s="14" t="s">
        <v>5</v>
      </c>
      <c r="D71" s="13">
        <v>1112122</v>
      </c>
      <c r="E71" s="12" t="s">
        <v>151</v>
      </c>
      <c r="F71" s="11">
        <v>71999999.920000002</v>
      </c>
      <c r="G71" s="11">
        <v>68730418.926999986</v>
      </c>
      <c r="H71" s="11">
        <f>SUMIF($B$72:$B$78,"article",H72:H78)</f>
        <v>93635135.079999998</v>
      </c>
      <c r="I71" s="11">
        <f>SUMIF($B$72:$B$78,"article",I72:I78)</f>
        <v>65685718.039999992</v>
      </c>
      <c r="J71" s="11">
        <f>SUMIF($B$72:$B$78,"article",J72:J78)</f>
        <v>27949417.040000003</v>
      </c>
      <c r="K71" s="10">
        <f t="shared" si="7"/>
        <v>0.70150716377863309</v>
      </c>
    </row>
    <row r="72" spans="1:17" s="3" customFormat="1" ht="27.75" customHeight="1" x14ac:dyDescent="0.25">
      <c r="A72" s="9" t="s">
        <v>1</v>
      </c>
      <c r="B72" s="9" t="s">
        <v>1</v>
      </c>
      <c r="C72" s="8">
        <v>1112122</v>
      </c>
      <c r="D72" s="7">
        <v>1</v>
      </c>
      <c r="E72" s="6" t="s">
        <v>3</v>
      </c>
      <c r="F72" s="5">
        <v>32516012.489999998</v>
      </c>
      <c r="G72" s="5">
        <v>30863931.926999997</v>
      </c>
      <c r="H72" s="5">
        <v>59118097.68</v>
      </c>
      <c r="I72" s="5">
        <v>37633067.259999998</v>
      </c>
      <c r="J72" s="5">
        <f t="shared" ref="J72:J78" si="8">H72-I72</f>
        <v>21485030.420000002</v>
      </c>
      <c r="K72" s="4">
        <f t="shared" si="7"/>
        <v>0.63657439492900814</v>
      </c>
    </row>
    <row r="73" spans="1:17" s="3" customFormat="1" ht="27.75" customHeight="1" x14ac:dyDescent="0.25">
      <c r="A73" s="9" t="s">
        <v>1</v>
      </c>
      <c r="B73" s="9" t="s">
        <v>1</v>
      </c>
      <c r="C73" s="8">
        <v>1112122</v>
      </c>
      <c r="D73" s="7">
        <v>2</v>
      </c>
      <c r="E73" s="6" t="s">
        <v>2</v>
      </c>
      <c r="F73" s="5">
        <v>39483987.43</v>
      </c>
      <c r="G73" s="5">
        <v>37866486.999999993</v>
      </c>
      <c r="H73" s="5">
        <v>34517037.399999999</v>
      </c>
      <c r="I73" s="5">
        <v>28052650.779999997</v>
      </c>
      <c r="J73" s="5">
        <f t="shared" si="8"/>
        <v>6464386.620000001</v>
      </c>
      <c r="K73" s="4">
        <f t="shared" si="7"/>
        <v>0.81271896121652665</v>
      </c>
    </row>
    <row r="74" spans="1:17" s="3" customFormat="1" ht="27.75" customHeight="1" x14ac:dyDescent="0.25">
      <c r="A74" s="9" t="s">
        <v>1</v>
      </c>
      <c r="B74" s="9" t="s">
        <v>1</v>
      </c>
      <c r="C74" s="8">
        <v>1112122</v>
      </c>
      <c r="D74" s="7">
        <v>3</v>
      </c>
      <c r="E74" s="6" t="s">
        <v>15</v>
      </c>
      <c r="F74" s="5">
        <v>0</v>
      </c>
      <c r="G74" s="5">
        <v>0</v>
      </c>
      <c r="H74" s="5">
        <v>0</v>
      </c>
      <c r="I74" s="5">
        <v>0</v>
      </c>
      <c r="J74" s="5">
        <f t="shared" si="8"/>
        <v>0</v>
      </c>
      <c r="K74" s="4">
        <f t="shared" si="7"/>
        <v>0</v>
      </c>
    </row>
    <row r="75" spans="1:17" s="3" customFormat="1" ht="27.75" customHeight="1" x14ac:dyDescent="0.25">
      <c r="A75" s="9" t="s">
        <v>1</v>
      </c>
      <c r="B75" s="9" t="s">
        <v>1</v>
      </c>
      <c r="C75" s="8">
        <v>1112122</v>
      </c>
      <c r="D75" s="7">
        <v>4</v>
      </c>
      <c r="E75" s="6" t="s">
        <v>14</v>
      </c>
      <c r="F75" s="5">
        <v>0</v>
      </c>
      <c r="G75" s="5">
        <v>0</v>
      </c>
      <c r="H75" s="5">
        <v>0</v>
      </c>
      <c r="I75" s="5">
        <v>0</v>
      </c>
      <c r="J75" s="5">
        <f t="shared" si="8"/>
        <v>0</v>
      </c>
      <c r="K75" s="4">
        <f t="shared" si="7"/>
        <v>0</v>
      </c>
    </row>
    <row r="76" spans="1:17" s="3" customFormat="1" ht="27.75" customHeight="1" x14ac:dyDescent="0.25">
      <c r="A76" s="9" t="s">
        <v>1</v>
      </c>
      <c r="B76" s="9" t="s">
        <v>1</v>
      </c>
      <c r="C76" s="8">
        <v>1112122</v>
      </c>
      <c r="D76" s="7">
        <v>5</v>
      </c>
      <c r="E76" s="6" t="s">
        <v>13</v>
      </c>
      <c r="F76" s="5">
        <v>0</v>
      </c>
      <c r="G76" s="5">
        <v>0</v>
      </c>
      <c r="H76" s="5">
        <v>0</v>
      </c>
      <c r="I76" s="5">
        <v>0</v>
      </c>
      <c r="J76" s="5">
        <f t="shared" si="8"/>
        <v>0</v>
      </c>
      <c r="K76" s="4">
        <f t="shared" si="7"/>
        <v>0</v>
      </c>
    </row>
    <row r="77" spans="1:17" s="3" customFormat="1" ht="27.75" customHeight="1" x14ac:dyDescent="0.25">
      <c r="A77" s="9" t="s">
        <v>1</v>
      </c>
      <c r="B77" s="9" t="s">
        <v>1</v>
      </c>
      <c r="C77" s="8">
        <v>1112122</v>
      </c>
      <c r="D77" s="7">
        <v>7</v>
      </c>
      <c r="E77" s="6" t="s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8"/>
        <v>0</v>
      </c>
      <c r="K77" s="4">
        <f t="shared" si="7"/>
        <v>0</v>
      </c>
    </row>
    <row r="78" spans="1:17" s="3" customFormat="1" ht="27.75" customHeight="1" x14ac:dyDescent="0.25">
      <c r="A78" s="9" t="s">
        <v>1</v>
      </c>
      <c r="B78" s="9" t="s">
        <v>1</v>
      </c>
      <c r="C78" s="8">
        <v>1112122</v>
      </c>
      <c r="D78" s="7">
        <v>9</v>
      </c>
      <c r="E78" s="6" t="s">
        <v>12</v>
      </c>
      <c r="F78" s="5">
        <v>0</v>
      </c>
      <c r="G78" s="5">
        <v>0</v>
      </c>
      <c r="H78" s="5">
        <v>0</v>
      </c>
      <c r="I78" s="5">
        <v>0</v>
      </c>
      <c r="J78" s="5">
        <f t="shared" si="8"/>
        <v>0</v>
      </c>
      <c r="K78" s="4">
        <f t="shared" si="7"/>
        <v>0</v>
      </c>
    </row>
    <row r="79" spans="1:17" s="1" customFormat="1" ht="27.75" customHeight="1" x14ac:dyDescent="0.25">
      <c r="A79" s="14" t="s">
        <v>5</v>
      </c>
      <c r="B79" s="14" t="s">
        <v>5</v>
      </c>
      <c r="C79" s="14" t="s">
        <v>5</v>
      </c>
      <c r="D79" s="13">
        <v>1112117</v>
      </c>
      <c r="E79" s="12" t="s">
        <v>150</v>
      </c>
      <c r="F79" s="11">
        <v>0</v>
      </c>
      <c r="G79" s="11">
        <v>0</v>
      </c>
      <c r="H79" s="11">
        <f>SUMIF($B$80:$B$80,"article",H80:H80)</f>
        <v>0</v>
      </c>
      <c r="I79" s="11">
        <f>SUMIF($B$80:$B$80,"article",I80:I80)</f>
        <v>0</v>
      </c>
      <c r="J79" s="11">
        <f>SUMIF($B$80:$B$80,"article",J80:J80)</f>
        <v>0</v>
      </c>
      <c r="K79" s="10">
        <f t="shared" si="7"/>
        <v>0</v>
      </c>
    </row>
    <row r="80" spans="1:17" s="3" customFormat="1" ht="27.75" customHeight="1" x14ac:dyDescent="0.25">
      <c r="A80" s="9" t="s">
        <v>1</v>
      </c>
      <c r="B80" s="9" t="s">
        <v>1</v>
      </c>
      <c r="C80" s="8">
        <v>1112117</v>
      </c>
      <c r="D80" s="7">
        <v>1</v>
      </c>
      <c r="E80" s="6" t="s">
        <v>3</v>
      </c>
      <c r="F80" s="5">
        <v>0</v>
      </c>
      <c r="G80" s="5">
        <v>0</v>
      </c>
      <c r="H80" s="5">
        <v>0</v>
      </c>
      <c r="I80" s="5">
        <v>0</v>
      </c>
      <c r="J80" s="5">
        <f>H80-I80</f>
        <v>0</v>
      </c>
      <c r="K80" s="4">
        <f t="shared" si="7"/>
        <v>0</v>
      </c>
      <c r="L80" s="31" t="e">
        <f>SUM(#REF!)</f>
        <v>#REF!</v>
      </c>
      <c r="M80" s="31" t="e">
        <f>SUM(#REF!)</f>
        <v>#REF!</v>
      </c>
      <c r="N80" s="31" t="e">
        <f>SUM(#REF!)</f>
        <v>#REF!</v>
      </c>
      <c r="O80" s="31" t="e">
        <f>SUM(#REF!)</f>
        <v>#REF!</v>
      </c>
      <c r="P80" s="31" t="e">
        <f>SUM(#REF!)</f>
        <v>#REF!</v>
      </c>
      <c r="Q80" s="31" t="e">
        <f>SUM(#REF!)</f>
        <v>#REF!</v>
      </c>
    </row>
    <row r="81" spans="1:11" s="1" customFormat="1" ht="27.75" customHeight="1" x14ac:dyDescent="0.25">
      <c r="A81" s="14" t="s">
        <v>5</v>
      </c>
      <c r="B81" s="14" t="s">
        <v>5</v>
      </c>
      <c r="C81" s="14" t="s">
        <v>5</v>
      </c>
      <c r="D81" s="13">
        <v>1112128</v>
      </c>
      <c r="E81" s="12" t="s">
        <v>149</v>
      </c>
      <c r="F81" s="11">
        <v>0</v>
      </c>
      <c r="G81" s="11">
        <v>0</v>
      </c>
      <c r="H81" s="11">
        <f>SUMIF($B$82:$B$82,"article",H82:H82)</f>
        <v>0</v>
      </c>
      <c r="I81" s="11">
        <f>SUMIF($B$82:$B$82,"article",I82:I82)</f>
        <v>0</v>
      </c>
      <c r="J81" s="11">
        <f>SUMIF($B$82:$B$82,"article",J82:J82)</f>
        <v>0</v>
      </c>
      <c r="K81" s="10">
        <f t="shared" si="7"/>
        <v>0</v>
      </c>
    </row>
    <row r="82" spans="1:11" s="3" customFormat="1" ht="27.75" customHeight="1" x14ac:dyDescent="0.25">
      <c r="A82" s="9" t="s">
        <v>1</v>
      </c>
      <c r="B82" s="9" t="s">
        <v>1</v>
      </c>
      <c r="C82" s="8">
        <v>1112128</v>
      </c>
      <c r="D82" s="7">
        <v>7</v>
      </c>
      <c r="E82" s="6" t="s">
        <v>0</v>
      </c>
      <c r="F82" s="5">
        <v>0</v>
      </c>
      <c r="G82" s="5">
        <v>0</v>
      </c>
      <c r="H82" s="5">
        <v>0</v>
      </c>
      <c r="I82" s="5">
        <v>0</v>
      </c>
      <c r="J82" s="5">
        <f>H82-I82</f>
        <v>0</v>
      </c>
      <c r="K82" s="4">
        <f t="shared" si="7"/>
        <v>0</v>
      </c>
    </row>
    <row r="83" spans="1:11" s="15" customFormat="1" ht="27.75" customHeight="1" x14ac:dyDescent="0.25">
      <c r="A83" s="20" t="s">
        <v>7</v>
      </c>
      <c r="B83" s="20" t="s">
        <v>7</v>
      </c>
      <c r="C83" s="20" t="s">
        <v>7</v>
      </c>
      <c r="D83" s="19">
        <v>11122</v>
      </c>
      <c r="E83" s="18" t="s">
        <v>94</v>
      </c>
      <c r="F83" s="17">
        <v>3939383377.9449987</v>
      </c>
      <c r="G83" s="17">
        <v>4633576369.2942495</v>
      </c>
      <c r="H83" s="17">
        <f>SUMIF($B$83:$B$123,"section",H83:H123)</f>
        <v>8435984799.5300007</v>
      </c>
      <c r="I83" s="17">
        <f>SUMIF($B$83:$B$123,"section",I83:I123)</f>
        <v>5577777519.6199999</v>
      </c>
      <c r="J83" s="17">
        <f>SUMIF($B$83:$B$123,"section",J83:J123)</f>
        <v>2858207279.9100008</v>
      </c>
      <c r="K83" s="16">
        <f t="shared" si="7"/>
        <v>0.6611886640586121</v>
      </c>
    </row>
    <row r="84" spans="1:11" s="1" customFormat="1" ht="27.75" customHeight="1" x14ac:dyDescent="0.25">
      <c r="A84" s="14" t="s">
        <v>5</v>
      </c>
      <c r="B84" s="14" t="s">
        <v>5</v>
      </c>
      <c r="C84" s="14" t="s">
        <v>5</v>
      </c>
      <c r="D84" s="13">
        <v>1112213</v>
      </c>
      <c r="E84" s="12" t="s">
        <v>148</v>
      </c>
      <c r="F84" s="11">
        <v>112204990.59100001</v>
      </c>
      <c r="G84" s="11">
        <v>111366004.1085</v>
      </c>
      <c r="H84" s="11">
        <f>SUMIF($B$84:$B$91,"article",H84:H91)</f>
        <v>201990605.14000002</v>
      </c>
      <c r="I84" s="11">
        <f>SUMIF($B$84:$B$91,"article",I84:I91)</f>
        <v>150281951.44999999</v>
      </c>
      <c r="J84" s="11">
        <f>SUMIF($B$84:$B$91,"article",J84:J91)</f>
        <v>51708653.68999999</v>
      </c>
      <c r="K84" s="10">
        <f t="shared" si="7"/>
        <v>0.74400465975058261</v>
      </c>
    </row>
    <row r="85" spans="1:11" s="3" customFormat="1" ht="27.75" customHeight="1" x14ac:dyDescent="0.25">
      <c r="A85" s="9" t="s">
        <v>1</v>
      </c>
      <c r="B85" s="9" t="s">
        <v>1</v>
      </c>
      <c r="C85" s="8">
        <v>1112213</v>
      </c>
      <c r="D85" s="7">
        <v>1</v>
      </c>
      <c r="E85" s="6" t="s">
        <v>3</v>
      </c>
      <c r="F85" s="5">
        <v>98960460</v>
      </c>
      <c r="G85" s="5">
        <v>98965413.974999994</v>
      </c>
      <c r="H85" s="5">
        <v>135721192.03</v>
      </c>
      <c r="I85" s="5">
        <v>115981437.10000001</v>
      </c>
      <c r="J85" s="5">
        <f t="shared" ref="J85:J91" si="9">H85-I85</f>
        <v>19739754.929999992</v>
      </c>
      <c r="K85" s="4">
        <f t="shared" si="7"/>
        <v>0.85455657561836995</v>
      </c>
    </row>
    <row r="86" spans="1:11" s="3" customFormat="1" ht="27.75" customHeight="1" x14ac:dyDescent="0.25">
      <c r="A86" s="9" t="s">
        <v>1</v>
      </c>
      <c r="B86" s="9" t="s">
        <v>1</v>
      </c>
      <c r="C86" s="8">
        <v>1112213</v>
      </c>
      <c r="D86" s="7">
        <v>2</v>
      </c>
      <c r="E86" s="6" t="s">
        <v>2</v>
      </c>
      <c r="F86" s="5">
        <v>4718046.591</v>
      </c>
      <c r="G86" s="5">
        <v>4707238.7335000001</v>
      </c>
      <c r="H86" s="5">
        <v>41165452</v>
      </c>
      <c r="I86" s="5">
        <v>18944951.899999999</v>
      </c>
      <c r="J86" s="5">
        <f t="shared" si="9"/>
        <v>22220500.100000001</v>
      </c>
      <c r="K86" s="4">
        <f t="shared" si="7"/>
        <v>0.46021483986134776</v>
      </c>
    </row>
    <row r="87" spans="1:11" s="3" customFormat="1" ht="27.75" customHeight="1" x14ac:dyDescent="0.25">
      <c r="A87" s="9" t="s">
        <v>1</v>
      </c>
      <c r="B87" s="9" t="s">
        <v>1</v>
      </c>
      <c r="C87" s="8">
        <v>1112213</v>
      </c>
      <c r="D87" s="7">
        <v>3</v>
      </c>
      <c r="E87" s="6" t="s">
        <v>15</v>
      </c>
      <c r="F87" s="5">
        <v>7192484</v>
      </c>
      <c r="G87" s="5">
        <v>7170106.4000000004</v>
      </c>
      <c r="H87" s="5">
        <v>18873237.120000001</v>
      </c>
      <c r="I87" s="5">
        <v>9960453.25</v>
      </c>
      <c r="J87" s="5">
        <f t="shared" si="9"/>
        <v>8912783.870000001</v>
      </c>
      <c r="K87" s="4">
        <f t="shared" si="7"/>
        <v>0.52775542354866567</v>
      </c>
    </row>
    <row r="88" spans="1:11" s="3" customFormat="1" ht="27.75" customHeight="1" x14ac:dyDescent="0.25">
      <c r="A88" s="9" t="s">
        <v>1</v>
      </c>
      <c r="B88" s="9" t="s">
        <v>1</v>
      </c>
      <c r="C88" s="8">
        <v>1112213</v>
      </c>
      <c r="D88" s="7">
        <v>4</v>
      </c>
      <c r="E88" s="6" t="s">
        <v>14</v>
      </c>
      <c r="F88" s="5">
        <v>824000</v>
      </c>
      <c r="G88" s="5">
        <v>523245</v>
      </c>
      <c r="H88" s="5">
        <v>3023231.99</v>
      </c>
      <c r="I88" s="5">
        <v>5245509.2</v>
      </c>
      <c r="J88" s="5">
        <f t="shared" si="9"/>
        <v>-2222277.21</v>
      </c>
      <c r="K88" s="4">
        <f t="shared" si="7"/>
        <v>1.7350667158030435</v>
      </c>
    </row>
    <row r="89" spans="1:11" s="3" customFormat="1" ht="27.75" customHeight="1" x14ac:dyDescent="0.25">
      <c r="A89" s="9" t="s">
        <v>1</v>
      </c>
      <c r="B89" s="9" t="s">
        <v>1</v>
      </c>
      <c r="C89" s="8">
        <v>1112213</v>
      </c>
      <c r="D89" s="7">
        <v>5</v>
      </c>
      <c r="E89" s="6" t="s">
        <v>13</v>
      </c>
      <c r="F89" s="5">
        <v>300000</v>
      </c>
      <c r="G89" s="5">
        <v>0</v>
      </c>
      <c r="H89" s="5">
        <v>0</v>
      </c>
      <c r="I89" s="5">
        <v>0</v>
      </c>
      <c r="J89" s="5">
        <f t="shared" si="9"/>
        <v>0</v>
      </c>
      <c r="K89" s="4">
        <f t="shared" si="7"/>
        <v>0</v>
      </c>
    </row>
    <row r="90" spans="1:11" s="3" customFormat="1" ht="27.75" customHeight="1" x14ac:dyDescent="0.25">
      <c r="A90" s="9" t="s">
        <v>1</v>
      </c>
      <c r="B90" s="9" t="s">
        <v>1</v>
      </c>
      <c r="C90" s="8">
        <v>1112213</v>
      </c>
      <c r="D90" s="7">
        <v>7</v>
      </c>
      <c r="E90" s="6" t="s">
        <v>0</v>
      </c>
      <c r="F90" s="5">
        <v>0</v>
      </c>
      <c r="G90" s="5">
        <v>0</v>
      </c>
      <c r="H90" s="5">
        <v>0</v>
      </c>
      <c r="I90" s="5">
        <v>0</v>
      </c>
      <c r="J90" s="5">
        <f t="shared" si="9"/>
        <v>0</v>
      </c>
      <c r="K90" s="4">
        <f t="shared" si="7"/>
        <v>0</v>
      </c>
    </row>
    <row r="91" spans="1:11" s="3" customFormat="1" ht="27.75" customHeight="1" x14ac:dyDescent="0.25">
      <c r="A91" s="9" t="s">
        <v>1</v>
      </c>
      <c r="B91" s="9" t="s">
        <v>1</v>
      </c>
      <c r="C91" s="8">
        <v>1112213</v>
      </c>
      <c r="D91" s="7">
        <v>9</v>
      </c>
      <c r="E91" s="6" t="s">
        <v>12</v>
      </c>
      <c r="F91" s="5">
        <v>210000</v>
      </c>
      <c r="G91" s="5">
        <v>0</v>
      </c>
      <c r="H91" s="5">
        <v>3207492</v>
      </c>
      <c r="I91" s="5">
        <v>149600</v>
      </c>
      <c r="J91" s="5">
        <f t="shared" si="9"/>
        <v>3057892</v>
      </c>
      <c r="K91" s="4">
        <f t="shared" si="7"/>
        <v>0</v>
      </c>
    </row>
    <row r="92" spans="1:11" s="1" customFormat="1" ht="27.75" customHeight="1" x14ac:dyDescent="0.25">
      <c r="A92" s="14" t="s">
        <v>5</v>
      </c>
      <c r="B92" s="14" t="s">
        <v>5</v>
      </c>
      <c r="C92" s="14" t="s">
        <v>5</v>
      </c>
      <c r="D92" s="13">
        <v>1112214</v>
      </c>
      <c r="E92" s="12" t="s">
        <v>147</v>
      </c>
      <c r="F92" s="11">
        <v>214679681.38999999</v>
      </c>
      <c r="G92" s="11">
        <v>222801206.09649998</v>
      </c>
      <c r="H92" s="11">
        <f>SUMIF($B$93:$B$99,"article",H93:H99)</f>
        <v>428990325.13000005</v>
      </c>
      <c r="I92" s="11">
        <f>SUMIF($B$93:$B$99,"article",I93:I99)</f>
        <v>309967580.92999995</v>
      </c>
      <c r="J92" s="11">
        <f>SUMIF($B$93:$B$99,"article",J93:J99)</f>
        <v>119022744.19999999</v>
      </c>
      <c r="K92" s="10">
        <f t="shared" si="7"/>
        <v>0.72255144876768074</v>
      </c>
    </row>
    <row r="93" spans="1:11" s="3" customFormat="1" ht="27.75" customHeight="1" x14ac:dyDescent="0.25">
      <c r="A93" s="9" t="s">
        <v>1</v>
      </c>
      <c r="B93" s="9" t="s">
        <v>1</v>
      </c>
      <c r="C93" s="8">
        <v>1112214</v>
      </c>
      <c r="D93" s="7">
        <v>1</v>
      </c>
      <c r="E93" s="6" t="s">
        <v>3</v>
      </c>
      <c r="F93" s="5">
        <v>121319606.11</v>
      </c>
      <c r="G93" s="5">
        <v>129264546.404</v>
      </c>
      <c r="H93" s="5">
        <v>238171403.41999999</v>
      </c>
      <c r="I93" s="5">
        <v>194335030.06999999</v>
      </c>
      <c r="J93" s="5">
        <f t="shared" ref="J93:J99" si="10">H93-I93</f>
        <v>43836373.349999994</v>
      </c>
      <c r="K93" s="4">
        <f t="shared" si="7"/>
        <v>0.81594610973216897</v>
      </c>
    </row>
    <row r="94" spans="1:11" s="3" customFormat="1" ht="27.75" customHeight="1" x14ac:dyDescent="0.25">
      <c r="A94" s="9" t="s">
        <v>1</v>
      </c>
      <c r="B94" s="9" t="s">
        <v>1</v>
      </c>
      <c r="C94" s="8">
        <v>1112214</v>
      </c>
      <c r="D94" s="7">
        <v>2</v>
      </c>
      <c r="E94" s="6" t="s">
        <v>2</v>
      </c>
      <c r="F94" s="5">
        <v>27038102.93</v>
      </c>
      <c r="G94" s="5">
        <v>9579902.897499999</v>
      </c>
      <c r="H94" s="5">
        <v>30990696.890000001</v>
      </c>
      <c r="I94" s="5">
        <v>18738827.140000001</v>
      </c>
      <c r="J94" s="5">
        <f t="shared" si="10"/>
        <v>12251869.75</v>
      </c>
      <c r="K94" s="4">
        <f t="shared" si="7"/>
        <v>0.60465975342576428</v>
      </c>
    </row>
    <row r="95" spans="1:11" s="3" customFormat="1" ht="27.75" customHeight="1" x14ac:dyDescent="0.25">
      <c r="A95" s="9" t="s">
        <v>1</v>
      </c>
      <c r="B95" s="9" t="s">
        <v>1</v>
      </c>
      <c r="C95" s="8">
        <v>1112214</v>
      </c>
      <c r="D95" s="7">
        <v>3</v>
      </c>
      <c r="E95" s="6" t="s">
        <v>15</v>
      </c>
      <c r="F95" s="5">
        <v>12796747.369999997</v>
      </c>
      <c r="G95" s="5">
        <v>14662875.414999999</v>
      </c>
      <c r="H95" s="5">
        <v>28758778.41</v>
      </c>
      <c r="I95" s="5">
        <v>24431656.240000006</v>
      </c>
      <c r="J95" s="5">
        <f t="shared" si="10"/>
        <v>4327122.1699999943</v>
      </c>
      <c r="K95" s="4">
        <f t="shared" si="7"/>
        <v>0.84953734444800455</v>
      </c>
    </row>
    <row r="96" spans="1:11" s="3" customFormat="1" ht="27.75" customHeight="1" x14ac:dyDescent="0.25">
      <c r="A96" s="9" t="s">
        <v>1</v>
      </c>
      <c r="B96" s="9" t="s">
        <v>1</v>
      </c>
      <c r="C96" s="8">
        <v>1112214</v>
      </c>
      <c r="D96" s="7">
        <v>4</v>
      </c>
      <c r="E96" s="6" t="s">
        <v>14</v>
      </c>
      <c r="F96" s="5">
        <v>3598671.42</v>
      </c>
      <c r="G96" s="5">
        <v>2411764.62</v>
      </c>
      <c r="H96" s="5">
        <v>8357932.6100000003</v>
      </c>
      <c r="I96" s="5">
        <v>4285240.9400000004</v>
      </c>
      <c r="J96" s="5">
        <f t="shared" si="10"/>
        <v>4072691.67</v>
      </c>
      <c r="K96" s="4">
        <f t="shared" si="7"/>
        <v>0.51271542137978543</v>
      </c>
    </row>
    <row r="97" spans="1:17" s="3" customFormat="1" ht="27.75" customHeight="1" x14ac:dyDescent="0.25">
      <c r="A97" s="9" t="s">
        <v>1</v>
      </c>
      <c r="B97" s="9" t="s">
        <v>1</v>
      </c>
      <c r="C97" s="8">
        <v>1112214</v>
      </c>
      <c r="D97" s="7">
        <v>5</v>
      </c>
      <c r="E97" s="6" t="s">
        <v>13</v>
      </c>
      <c r="F97" s="5">
        <v>38760</v>
      </c>
      <c r="G97" s="5">
        <v>179705</v>
      </c>
      <c r="H97" s="5">
        <v>2067339</v>
      </c>
      <c r="I97" s="5">
        <v>0</v>
      </c>
      <c r="J97" s="5">
        <f t="shared" si="10"/>
        <v>2067339</v>
      </c>
      <c r="K97" s="4">
        <f t="shared" si="7"/>
        <v>0</v>
      </c>
    </row>
    <row r="98" spans="1:17" s="3" customFormat="1" ht="27.75" customHeight="1" x14ac:dyDescent="0.25">
      <c r="A98" s="9" t="s">
        <v>1</v>
      </c>
      <c r="B98" s="9" t="s">
        <v>1</v>
      </c>
      <c r="C98" s="8">
        <v>1112214</v>
      </c>
      <c r="D98" s="7">
        <v>7</v>
      </c>
      <c r="E98" s="6" t="s">
        <v>0</v>
      </c>
      <c r="F98" s="5">
        <v>500000</v>
      </c>
      <c r="G98" s="5">
        <v>140000</v>
      </c>
      <c r="H98" s="5">
        <v>0</v>
      </c>
      <c r="I98" s="5">
        <v>0</v>
      </c>
      <c r="J98" s="5">
        <f t="shared" si="10"/>
        <v>0</v>
      </c>
      <c r="K98" s="4" t="e">
        <f t="shared" si="7"/>
        <v>#DIV/0!</v>
      </c>
    </row>
    <row r="99" spans="1:17" s="3" customFormat="1" ht="27.75" customHeight="1" x14ac:dyDescent="0.25">
      <c r="A99" s="9" t="s">
        <v>1</v>
      </c>
      <c r="B99" s="9" t="s">
        <v>1</v>
      </c>
      <c r="C99" s="8">
        <v>1112214</v>
      </c>
      <c r="D99" s="7">
        <v>9</v>
      </c>
      <c r="E99" s="6" t="s">
        <v>12</v>
      </c>
      <c r="F99" s="5">
        <v>49387793.559999995</v>
      </c>
      <c r="G99" s="5">
        <v>66562411.759999998</v>
      </c>
      <c r="H99" s="5">
        <v>120644174.8</v>
      </c>
      <c r="I99" s="5">
        <v>68176826.539999992</v>
      </c>
      <c r="J99" s="5">
        <f t="shared" si="10"/>
        <v>52467348.260000005</v>
      </c>
      <c r="K99" s="4">
        <f t="shared" si="7"/>
        <v>0.56510665892506895</v>
      </c>
      <c r="L99" s="31" t="e">
        <f>SUM(#REF!)</f>
        <v>#REF!</v>
      </c>
      <c r="M99" s="31" t="e">
        <f>SUM(#REF!)</f>
        <v>#REF!</v>
      </c>
      <c r="N99" s="31" t="e">
        <f>SUM(#REF!)</f>
        <v>#REF!</v>
      </c>
      <c r="O99" s="31" t="e">
        <f>SUM(#REF!)</f>
        <v>#REF!</v>
      </c>
      <c r="P99" s="31" t="e">
        <f>SUM(#REF!)</f>
        <v>#REF!</v>
      </c>
      <c r="Q99" s="31" t="e">
        <f>SUM(#REF!)</f>
        <v>#REF!</v>
      </c>
    </row>
    <row r="100" spans="1:17" s="1" customFormat="1" ht="27.75" customHeight="1" x14ac:dyDescent="0.25">
      <c r="A100" s="14" t="s">
        <v>5</v>
      </c>
      <c r="B100" s="14" t="s">
        <v>5</v>
      </c>
      <c r="C100" s="14" t="s">
        <v>5</v>
      </c>
      <c r="D100" s="13">
        <v>1112215</v>
      </c>
      <c r="E100" s="12" t="s">
        <v>146</v>
      </c>
      <c r="F100" s="11">
        <v>1529998861.9999998</v>
      </c>
      <c r="G100" s="11">
        <v>1967570958.1020002</v>
      </c>
      <c r="H100" s="11">
        <f>SUMIF($B$101:$B$107,"article",H101:H107)</f>
        <v>3580668826.5100002</v>
      </c>
      <c r="I100" s="11">
        <f>SUMIF($B$101:$B$107,"article",I101:I107)</f>
        <v>2393647589.9400001</v>
      </c>
      <c r="J100" s="11">
        <f>SUMIF($B$101:$B$107,"article",J101:J107)</f>
        <v>1187021236.5699999</v>
      </c>
      <c r="K100" s="10">
        <f t="shared" si="7"/>
        <v>0.6684917555676424</v>
      </c>
    </row>
    <row r="101" spans="1:17" s="3" customFormat="1" ht="27.75" customHeight="1" x14ac:dyDescent="0.25">
      <c r="A101" s="9" t="s">
        <v>1</v>
      </c>
      <c r="B101" s="9" t="s">
        <v>1</v>
      </c>
      <c r="C101" s="8">
        <v>1112215</v>
      </c>
      <c r="D101" s="7">
        <v>1</v>
      </c>
      <c r="E101" s="6" t="s">
        <v>3</v>
      </c>
      <c r="F101" s="5">
        <v>798010972.40999997</v>
      </c>
      <c r="G101" s="5">
        <v>1256921260.4395003</v>
      </c>
      <c r="H101" s="5">
        <v>2220193418.02</v>
      </c>
      <c r="I101" s="5">
        <v>1880581269.1100001</v>
      </c>
      <c r="J101" s="5">
        <f t="shared" ref="J101:J107" si="11">H101-I101</f>
        <v>339612148.90999985</v>
      </c>
      <c r="K101" s="4">
        <f t="shared" si="7"/>
        <v>0.84703488166680951</v>
      </c>
    </row>
    <row r="102" spans="1:17" s="3" customFormat="1" ht="27.75" customHeight="1" x14ac:dyDescent="0.25">
      <c r="A102" s="9" t="s">
        <v>1</v>
      </c>
      <c r="B102" s="9" t="s">
        <v>1</v>
      </c>
      <c r="C102" s="8">
        <v>1112215</v>
      </c>
      <c r="D102" s="7">
        <v>2</v>
      </c>
      <c r="E102" s="6" t="s">
        <v>2</v>
      </c>
      <c r="F102" s="5">
        <v>266529894.93000001</v>
      </c>
      <c r="G102" s="5">
        <v>329165551.10249996</v>
      </c>
      <c r="H102" s="5">
        <v>429494455.92000002</v>
      </c>
      <c r="I102" s="5">
        <v>180468372.10999998</v>
      </c>
      <c r="J102" s="5">
        <f t="shared" si="11"/>
        <v>249026083.81000003</v>
      </c>
      <c r="K102" s="4">
        <f t="shared" si="7"/>
        <v>0.42018789677605295</v>
      </c>
    </row>
    <row r="103" spans="1:17" s="3" customFormat="1" ht="27.75" customHeight="1" x14ac:dyDescent="0.25">
      <c r="A103" s="9" t="s">
        <v>1</v>
      </c>
      <c r="B103" s="9" t="s">
        <v>1</v>
      </c>
      <c r="C103" s="8">
        <v>1112215</v>
      </c>
      <c r="D103" s="7">
        <v>3</v>
      </c>
      <c r="E103" s="6" t="s">
        <v>15</v>
      </c>
      <c r="F103" s="5">
        <v>137638810.81</v>
      </c>
      <c r="G103" s="5">
        <v>241983996.53999999</v>
      </c>
      <c r="H103" s="5">
        <v>427607558.76999998</v>
      </c>
      <c r="I103" s="5">
        <v>262216127.90000001</v>
      </c>
      <c r="J103" s="5">
        <f t="shared" si="11"/>
        <v>165391430.86999997</v>
      </c>
      <c r="K103" s="4">
        <f t="shared" si="7"/>
        <v>0.61321677440468225</v>
      </c>
    </row>
    <row r="104" spans="1:17" s="3" customFormat="1" ht="27.75" customHeight="1" x14ac:dyDescent="0.25">
      <c r="A104" s="9" t="s">
        <v>1</v>
      </c>
      <c r="B104" s="9" t="s">
        <v>1</v>
      </c>
      <c r="C104" s="8">
        <v>1112215</v>
      </c>
      <c r="D104" s="7">
        <v>4</v>
      </c>
      <c r="E104" s="6" t="s">
        <v>14</v>
      </c>
      <c r="F104" s="5">
        <v>44419183.850000001</v>
      </c>
      <c r="G104" s="5">
        <v>42165100</v>
      </c>
      <c r="H104" s="5">
        <v>317024532</v>
      </c>
      <c r="I104" s="5">
        <v>56185368.280000001</v>
      </c>
      <c r="J104" s="5">
        <f t="shared" si="11"/>
        <v>260839163.72</v>
      </c>
      <c r="K104" s="4">
        <f t="shared" si="7"/>
        <v>0.17722719414029448</v>
      </c>
    </row>
    <row r="105" spans="1:17" s="3" customFormat="1" ht="27.75" customHeight="1" x14ac:dyDescent="0.25">
      <c r="A105" s="9" t="s">
        <v>1</v>
      </c>
      <c r="B105" s="9" t="s">
        <v>1</v>
      </c>
      <c r="C105" s="8">
        <v>1112215</v>
      </c>
      <c r="D105" s="7">
        <v>5</v>
      </c>
      <c r="E105" s="6" t="s">
        <v>13</v>
      </c>
      <c r="F105" s="5">
        <v>0</v>
      </c>
      <c r="G105" s="5">
        <v>0</v>
      </c>
      <c r="H105" s="5">
        <v>0</v>
      </c>
      <c r="I105" s="5">
        <v>0</v>
      </c>
      <c r="J105" s="5">
        <f t="shared" si="11"/>
        <v>0</v>
      </c>
      <c r="K105" s="4">
        <f t="shared" si="7"/>
        <v>0</v>
      </c>
    </row>
    <row r="106" spans="1:17" s="3" customFormat="1" ht="27.75" customHeight="1" x14ac:dyDescent="0.25">
      <c r="A106" s="9" t="s">
        <v>1</v>
      </c>
      <c r="B106" s="9" t="s">
        <v>1</v>
      </c>
      <c r="C106" s="8">
        <v>1112215</v>
      </c>
      <c r="D106" s="7">
        <v>7</v>
      </c>
      <c r="E106" s="6" t="s">
        <v>0</v>
      </c>
      <c r="F106" s="5">
        <v>400000</v>
      </c>
      <c r="G106" s="5">
        <v>0</v>
      </c>
      <c r="H106" s="5">
        <v>0</v>
      </c>
      <c r="I106" s="5">
        <v>0</v>
      </c>
      <c r="J106" s="5">
        <f t="shared" si="11"/>
        <v>0</v>
      </c>
      <c r="K106" s="4">
        <f t="shared" si="7"/>
        <v>0</v>
      </c>
    </row>
    <row r="107" spans="1:17" s="3" customFormat="1" ht="27.75" customHeight="1" x14ac:dyDescent="0.25">
      <c r="A107" s="9" t="s">
        <v>1</v>
      </c>
      <c r="B107" s="9" t="s">
        <v>1</v>
      </c>
      <c r="C107" s="8">
        <v>1112215</v>
      </c>
      <c r="D107" s="7">
        <v>9</v>
      </c>
      <c r="E107" s="6" t="s">
        <v>12</v>
      </c>
      <c r="F107" s="5">
        <v>283000000</v>
      </c>
      <c r="G107" s="5">
        <v>97335050.019999996</v>
      </c>
      <c r="H107" s="5">
        <v>186348861.80000001</v>
      </c>
      <c r="I107" s="5">
        <v>14196452.539999999</v>
      </c>
      <c r="J107" s="5">
        <f t="shared" si="11"/>
        <v>172152409.26000002</v>
      </c>
      <c r="K107" s="4">
        <f t="shared" si="7"/>
        <v>7.6182126377763573E-2</v>
      </c>
    </row>
    <row r="108" spans="1:17" s="1" customFormat="1" ht="27.75" customHeight="1" x14ac:dyDescent="0.25">
      <c r="A108" s="14" t="s">
        <v>5</v>
      </c>
      <c r="B108" s="14" t="s">
        <v>5</v>
      </c>
      <c r="C108" s="14" t="s">
        <v>5</v>
      </c>
      <c r="D108" s="13">
        <v>1112216</v>
      </c>
      <c r="E108" s="12" t="s">
        <v>145</v>
      </c>
      <c r="F108" s="11">
        <v>1960461859.3699992</v>
      </c>
      <c r="G108" s="11">
        <v>2208857543.2277498</v>
      </c>
      <c r="H108" s="11">
        <f>SUMIF($B$109:$B$115,"article",H109:H115)</f>
        <v>4013052673.0800004</v>
      </c>
      <c r="I108" s="11">
        <f>SUMIF($B$109:$B$115,"article",I109:I115)</f>
        <v>2584800924.0499997</v>
      </c>
      <c r="J108" s="11">
        <f>SUMIF($B$109:$B$115,"article",J109:J115)</f>
        <v>1428251749.0300004</v>
      </c>
      <c r="K108" s="10">
        <f t="shared" si="7"/>
        <v>0.64409842945474627</v>
      </c>
    </row>
    <row r="109" spans="1:17" s="3" customFormat="1" ht="27.75" customHeight="1" x14ac:dyDescent="0.25">
      <c r="A109" s="9" t="s">
        <v>1</v>
      </c>
      <c r="B109" s="9" t="s">
        <v>1</v>
      </c>
      <c r="C109" s="8">
        <v>1112216</v>
      </c>
      <c r="D109" s="7">
        <v>1</v>
      </c>
      <c r="E109" s="6" t="s">
        <v>3</v>
      </c>
      <c r="F109" s="5">
        <v>957773305.94999969</v>
      </c>
      <c r="G109" s="5">
        <v>1164876809.2014999</v>
      </c>
      <c r="H109" s="5">
        <v>2329251926.0100002</v>
      </c>
      <c r="I109" s="5">
        <v>1901105452.4299998</v>
      </c>
      <c r="J109" s="5">
        <f t="shared" ref="J109:J115" si="12">H109-I109</f>
        <v>428146473.5800004</v>
      </c>
      <c r="K109" s="4">
        <f t="shared" si="7"/>
        <v>0.8161871333886096</v>
      </c>
    </row>
    <row r="110" spans="1:17" s="3" customFormat="1" ht="27.75" customHeight="1" x14ac:dyDescent="0.25">
      <c r="A110" s="9" t="s">
        <v>1</v>
      </c>
      <c r="B110" s="9" t="s">
        <v>1</v>
      </c>
      <c r="C110" s="8">
        <v>1112216</v>
      </c>
      <c r="D110" s="7">
        <v>2</v>
      </c>
      <c r="E110" s="6" t="s">
        <v>2</v>
      </c>
      <c r="F110" s="5">
        <v>561922316.12699986</v>
      </c>
      <c r="G110" s="5">
        <v>554730781.95124996</v>
      </c>
      <c r="H110" s="5">
        <v>735507053.97000003</v>
      </c>
      <c r="I110" s="5">
        <v>319305364.17999995</v>
      </c>
      <c r="J110" s="5">
        <f t="shared" si="12"/>
        <v>416201689.79000008</v>
      </c>
      <c r="K110" s="4">
        <f t="shared" si="7"/>
        <v>0.43412957422570664</v>
      </c>
    </row>
    <row r="111" spans="1:17" s="3" customFormat="1" ht="27.75" customHeight="1" x14ac:dyDescent="0.25">
      <c r="A111" s="9" t="s">
        <v>1</v>
      </c>
      <c r="B111" s="9" t="s">
        <v>1</v>
      </c>
      <c r="C111" s="8">
        <v>1112216</v>
      </c>
      <c r="D111" s="7">
        <v>3</v>
      </c>
      <c r="E111" s="6" t="s">
        <v>15</v>
      </c>
      <c r="F111" s="5">
        <v>177975568.278</v>
      </c>
      <c r="G111" s="5">
        <v>201417187.845</v>
      </c>
      <c r="H111" s="5">
        <v>380943045.81</v>
      </c>
      <c r="I111" s="5">
        <v>178609578.49000001</v>
      </c>
      <c r="J111" s="5">
        <f t="shared" si="12"/>
        <v>202333467.31999999</v>
      </c>
      <c r="K111" s="4">
        <f t="shared" si="7"/>
        <v>0.46886163287276206</v>
      </c>
    </row>
    <row r="112" spans="1:17" s="3" customFormat="1" ht="27.75" customHeight="1" x14ac:dyDescent="0.25">
      <c r="A112" s="9" t="s">
        <v>1</v>
      </c>
      <c r="B112" s="9" t="s">
        <v>1</v>
      </c>
      <c r="C112" s="8">
        <v>1112216</v>
      </c>
      <c r="D112" s="7">
        <v>4</v>
      </c>
      <c r="E112" s="6" t="s">
        <v>14</v>
      </c>
      <c r="F112" s="5">
        <v>74572042.248000011</v>
      </c>
      <c r="G112" s="5">
        <v>70716396.280000001</v>
      </c>
      <c r="H112" s="5">
        <v>399842233.29000002</v>
      </c>
      <c r="I112" s="5">
        <v>33108125.420000002</v>
      </c>
      <c r="J112" s="5">
        <f t="shared" si="12"/>
        <v>366734107.87</v>
      </c>
      <c r="K112" s="4">
        <f t="shared" si="7"/>
        <v>8.280297243134678E-2</v>
      </c>
    </row>
    <row r="113" spans="1:11" s="3" customFormat="1" ht="27.75" customHeight="1" x14ac:dyDescent="0.25">
      <c r="A113" s="9" t="s">
        <v>1</v>
      </c>
      <c r="B113" s="9" t="s">
        <v>1</v>
      </c>
      <c r="C113" s="8">
        <v>1112216</v>
      </c>
      <c r="D113" s="7">
        <v>5</v>
      </c>
      <c r="E113" s="6" t="s">
        <v>13</v>
      </c>
      <c r="F113" s="5">
        <v>2551896.304</v>
      </c>
      <c r="G113" s="5">
        <v>0</v>
      </c>
      <c r="H113" s="5">
        <v>7500000</v>
      </c>
      <c r="I113" s="5">
        <v>0</v>
      </c>
      <c r="J113" s="5">
        <f t="shared" si="12"/>
        <v>7500000</v>
      </c>
      <c r="K113" s="4">
        <f t="shared" si="7"/>
        <v>0</v>
      </c>
    </row>
    <row r="114" spans="1:11" s="3" customFormat="1" ht="27.75" customHeight="1" x14ac:dyDescent="0.25">
      <c r="A114" s="9" t="s">
        <v>1</v>
      </c>
      <c r="B114" s="9" t="s">
        <v>1</v>
      </c>
      <c r="C114" s="8">
        <v>1112216</v>
      </c>
      <c r="D114" s="7">
        <v>7</v>
      </c>
      <c r="E114" s="6" t="s">
        <v>0</v>
      </c>
      <c r="F114" s="5">
        <v>3011334.12</v>
      </c>
      <c r="G114" s="5">
        <v>0</v>
      </c>
      <c r="H114" s="5">
        <v>0</v>
      </c>
      <c r="I114" s="5">
        <v>0</v>
      </c>
      <c r="J114" s="5">
        <f t="shared" si="12"/>
        <v>0</v>
      </c>
      <c r="K114" s="4">
        <f t="shared" si="7"/>
        <v>0</v>
      </c>
    </row>
    <row r="115" spans="1:11" s="3" customFormat="1" ht="27.75" customHeight="1" x14ac:dyDescent="0.25">
      <c r="A115" s="9" t="s">
        <v>1</v>
      </c>
      <c r="B115" s="9" t="s">
        <v>1</v>
      </c>
      <c r="C115" s="8">
        <v>1112216</v>
      </c>
      <c r="D115" s="7">
        <v>9</v>
      </c>
      <c r="E115" s="6" t="s">
        <v>12</v>
      </c>
      <c r="F115" s="5">
        <v>182655396.34299999</v>
      </c>
      <c r="G115" s="5">
        <v>217116367.94999999</v>
      </c>
      <c r="H115" s="5">
        <v>160008414</v>
      </c>
      <c r="I115" s="5">
        <v>152672403.53</v>
      </c>
      <c r="J115" s="5">
        <f t="shared" si="12"/>
        <v>7336010.4699999988</v>
      </c>
      <c r="K115" s="4">
        <f t="shared" si="7"/>
        <v>0.95415234557602702</v>
      </c>
    </row>
    <row r="116" spans="1:11" s="1" customFormat="1" ht="27.75" customHeight="1" x14ac:dyDescent="0.25">
      <c r="A116" s="14" t="s">
        <v>5</v>
      </c>
      <c r="B116" s="14" t="s">
        <v>5</v>
      </c>
      <c r="C116" s="14" t="s">
        <v>5</v>
      </c>
      <c r="D116" s="13">
        <v>1112225</v>
      </c>
      <c r="E116" s="12" t="s">
        <v>144</v>
      </c>
      <c r="F116" s="11">
        <v>122037984.59400003</v>
      </c>
      <c r="G116" s="11">
        <v>122980657.7595</v>
      </c>
      <c r="H116" s="11">
        <f>SUMIF($B$117:$B$123,"article",H117:H123)</f>
        <v>211282369.66999999</v>
      </c>
      <c r="I116" s="11">
        <f>SUMIF($B$117:$B$123,"article",I117:I123)</f>
        <v>139079473.25</v>
      </c>
      <c r="J116" s="11">
        <f>SUMIF($B$117:$B$123,"article",J117:J123)</f>
        <v>72202896.419999987</v>
      </c>
      <c r="K116" s="10">
        <f t="shared" si="7"/>
        <v>0.65826350521923327</v>
      </c>
    </row>
    <row r="117" spans="1:11" s="3" customFormat="1" ht="27.75" customHeight="1" x14ac:dyDescent="0.25">
      <c r="A117" s="9" t="s">
        <v>1</v>
      </c>
      <c r="B117" s="9" t="s">
        <v>1</v>
      </c>
      <c r="C117" s="8">
        <v>1112225</v>
      </c>
      <c r="D117" s="7">
        <v>1</v>
      </c>
      <c r="E117" s="6" t="s">
        <v>3</v>
      </c>
      <c r="F117" s="5">
        <v>54500836.13000001</v>
      </c>
      <c r="G117" s="5">
        <v>54501279.060000002</v>
      </c>
      <c r="H117" s="5">
        <v>100710822.98999999</v>
      </c>
      <c r="I117" s="5">
        <v>76613332.829999998</v>
      </c>
      <c r="J117" s="5">
        <f t="shared" ref="J117:J123" si="13">H117-I117</f>
        <v>24097490.159999996</v>
      </c>
      <c r="K117" s="4">
        <f t="shared" si="7"/>
        <v>0.76072591361513608</v>
      </c>
    </row>
    <row r="118" spans="1:11" s="3" customFormat="1" ht="27.75" customHeight="1" x14ac:dyDescent="0.25">
      <c r="A118" s="9" t="s">
        <v>1</v>
      </c>
      <c r="B118" s="9" t="s">
        <v>1</v>
      </c>
      <c r="C118" s="8">
        <v>1112225</v>
      </c>
      <c r="D118" s="7">
        <v>2</v>
      </c>
      <c r="E118" s="6" t="s">
        <v>2</v>
      </c>
      <c r="F118" s="5">
        <v>19980076.921</v>
      </c>
      <c r="G118" s="5">
        <v>20922308.164499998</v>
      </c>
      <c r="H118" s="5">
        <v>20703744.039999999</v>
      </c>
      <c r="I118" s="5">
        <v>11176850.18</v>
      </c>
      <c r="J118" s="5">
        <f t="shared" si="13"/>
        <v>9526893.8599999994</v>
      </c>
      <c r="K118" s="4">
        <f t="shared" si="7"/>
        <v>0.53984681023906245</v>
      </c>
    </row>
    <row r="119" spans="1:11" s="3" customFormat="1" ht="27.75" customHeight="1" x14ac:dyDescent="0.25">
      <c r="A119" s="9" t="s">
        <v>1</v>
      </c>
      <c r="B119" s="9" t="s">
        <v>1</v>
      </c>
      <c r="C119" s="8">
        <v>1112225</v>
      </c>
      <c r="D119" s="7">
        <v>3</v>
      </c>
      <c r="E119" s="6" t="s">
        <v>15</v>
      </c>
      <c r="F119" s="5">
        <v>12134723.4</v>
      </c>
      <c r="G119" s="5">
        <v>12134722.925000001</v>
      </c>
      <c r="H119" s="5">
        <v>13670952.609999999</v>
      </c>
      <c r="I119" s="5">
        <v>19184349.310000002</v>
      </c>
      <c r="J119" s="5">
        <f t="shared" si="13"/>
        <v>-5513396.700000003</v>
      </c>
      <c r="K119" s="4">
        <f t="shared" si="7"/>
        <v>1.4032927958485553</v>
      </c>
    </row>
    <row r="120" spans="1:11" s="3" customFormat="1" ht="27.75" customHeight="1" x14ac:dyDescent="0.25">
      <c r="A120" s="9" t="s">
        <v>1</v>
      </c>
      <c r="B120" s="9" t="s">
        <v>1</v>
      </c>
      <c r="C120" s="8">
        <v>1112225</v>
      </c>
      <c r="D120" s="7">
        <v>4</v>
      </c>
      <c r="E120" s="6" t="s">
        <v>14</v>
      </c>
      <c r="F120" s="5">
        <v>6920000.1430000002</v>
      </c>
      <c r="G120" s="5">
        <v>6919999.96</v>
      </c>
      <c r="H120" s="5">
        <v>32784952.030000001</v>
      </c>
      <c r="I120" s="5">
        <v>2660691.46</v>
      </c>
      <c r="J120" s="5">
        <f t="shared" si="13"/>
        <v>30124260.57</v>
      </c>
      <c r="K120" s="4">
        <f t="shared" si="7"/>
        <v>8.1155874730739999E-2</v>
      </c>
    </row>
    <row r="121" spans="1:11" s="3" customFormat="1" ht="27.75" customHeight="1" x14ac:dyDescent="0.25">
      <c r="A121" s="9" t="s">
        <v>1</v>
      </c>
      <c r="B121" s="9" t="s">
        <v>1</v>
      </c>
      <c r="C121" s="8">
        <v>1112225</v>
      </c>
      <c r="D121" s="7">
        <v>5</v>
      </c>
      <c r="E121" s="6" t="s">
        <v>13</v>
      </c>
      <c r="F121" s="5">
        <v>0</v>
      </c>
      <c r="G121" s="5">
        <v>0</v>
      </c>
      <c r="H121" s="5">
        <v>0</v>
      </c>
      <c r="I121" s="5">
        <v>0</v>
      </c>
      <c r="J121" s="5">
        <f t="shared" si="13"/>
        <v>0</v>
      </c>
      <c r="K121" s="4">
        <f t="shared" si="7"/>
        <v>0</v>
      </c>
    </row>
    <row r="122" spans="1:11" s="3" customFormat="1" ht="27.75" customHeight="1" x14ac:dyDescent="0.25">
      <c r="A122" s="9" t="s">
        <v>1</v>
      </c>
      <c r="B122" s="9" t="s">
        <v>1</v>
      </c>
      <c r="C122" s="8">
        <v>1112225</v>
      </c>
      <c r="D122" s="7">
        <v>7</v>
      </c>
      <c r="E122" s="6" t="s">
        <v>0</v>
      </c>
      <c r="F122" s="5">
        <v>0</v>
      </c>
      <c r="G122" s="5">
        <v>0</v>
      </c>
      <c r="H122" s="5">
        <v>0</v>
      </c>
      <c r="I122" s="5">
        <v>0</v>
      </c>
      <c r="J122" s="5">
        <f t="shared" si="13"/>
        <v>0</v>
      </c>
      <c r="K122" s="4">
        <f t="shared" si="7"/>
        <v>0</v>
      </c>
    </row>
    <row r="123" spans="1:11" s="3" customFormat="1" ht="27.75" customHeight="1" x14ac:dyDescent="0.25">
      <c r="A123" s="9" t="s">
        <v>1</v>
      </c>
      <c r="B123" s="9" t="s">
        <v>1</v>
      </c>
      <c r="C123" s="8">
        <v>1112225</v>
      </c>
      <c r="D123" s="7">
        <v>9</v>
      </c>
      <c r="E123" s="6" t="s">
        <v>12</v>
      </c>
      <c r="F123" s="5">
        <v>28502348</v>
      </c>
      <c r="G123" s="5">
        <v>28502347.649999999</v>
      </c>
      <c r="H123" s="5">
        <v>43411898</v>
      </c>
      <c r="I123" s="5">
        <v>29444249.469999999</v>
      </c>
      <c r="J123" s="5">
        <f t="shared" si="13"/>
        <v>13967648.530000001</v>
      </c>
      <c r="K123" s="4">
        <f t="shared" si="7"/>
        <v>0.67825298654299793</v>
      </c>
    </row>
    <row r="124" spans="1:11" s="1" customFormat="1" ht="27.75" customHeight="1" x14ac:dyDescent="0.25">
      <c r="A124" s="14" t="s">
        <v>9</v>
      </c>
      <c r="B124" s="14" t="s">
        <v>9</v>
      </c>
      <c r="C124" s="14" t="s">
        <v>9</v>
      </c>
      <c r="D124" s="24">
        <v>1113</v>
      </c>
      <c r="E124" s="23" t="s">
        <v>143</v>
      </c>
      <c r="F124" s="22">
        <v>1318276572.2390001</v>
      </c>
      <c r="G124" s="22">
        <v>1566920385.6619999</v>
      </c>
      <c r="H124" s="22">
        <f>SUMIF($B$125:$B$165,"chap",H125:H165)</f>
        <v>2185793046.5500002</v>
      </c>
      <c r="I124" s="22">
        <f>SUMIF($B$125:$B$165,"chap",I125:I165)</f>
        <v>1610044831.3900003</v>
      </c>
      <c r="J124" s="22">
        <f>SUMIF($B$125:$B$165,"chap",J125:J165)</f>
        <v>575748215.15999985</v>
      </c>
      <c r="K124" s="21">
        <f t="shared" si="7"/>
        <v>0.73659527553683724</v>
      </c>
    </row>
    <row r="125" spans="1:11" s="15" customFormat="1" ht="27.75" customHeight="1" x14ac:dyDescent="0.25">
      <c r="A125" s="20" t="s">
        <v>7</v>
      </c>
      <c r="B125" s="20" t="s">
        <v>7</v>
      </c>
      <c r="C125" s="20" t="s">
        <v>7</v>
      </c>
      <c r="D125" s="19">
        <v>11131</v>
      </c>
      <c r="E125" s="18" t="s">
        <v>6</v>
      </c>
      <c r="F125" s="17">
        <v>1318276572.2390001</v>
      </c>
      <c r="G125" s="17">
        <v>1566920385.6619999</v>
      </c>
      <c r="H125" s="17">
        <f>SUMIF($B$126:$B$165,"section",H126:H165)</f>
        <v>2185793046.5500002</v>
      </c>
      <c r="I125" s="17">
        <f>SUMIF($B$126:$B$165,"section",I126:I165)</f>
        <v>1610044831.3900003</v>
      </c>
      <c r="J125" s="17">
        <f>SUMIF($B$126:$B$165,"section",J126:J165)</f>
        <v>575748215.15999985</v>
      </c>
      <c r="K125" s="16">
        <f t="shared" si="7"/>
        <v>0.73659527553683724</v>
      </c>
    </row>
    <row r="126" spans="1:11" s="1" customFormat="1" ht="27.75" customHeight="1" x14ac:dyDescent="0.25">
      <c r="A126" s="14" t="s">
        <v>5</v>
      </c>
      <c r="B126" s="14" t="s">
        <v>5</v>
      </c>
      <c r="C126" s="14" t="s">
        <v>5</v>
      </c>
      <c r="D126" s="13">
        <v>1113111</v>
      </c>
      <c r="E126" s="12" t="s">
        <v>56</v>
      </c>
      <c r="F126" s="11">
        <v>139804878.52000001</v>
      </c>
      <c r="G126" s="11">
        <v>158991727.89249998</v>
      </c>
      <c r="H126" s="11">
        <f>SUMIF($B$127:$B$133,"article",H127:H133)</f>
        <v>179898095.68000001</v>
      </c>
      <c r="I126" s="11">
        <f>SUMIF($B$127:$B$133,"article",I127:I133)</f>
        <v>101458054.47999999</v>
      </c>
      <c r="J126" s="11">
        <f>SUMIF($B$127:$B$133,"article",J127:J133)</f>
        <v>78440041.199999988</v>
      </c>
      <c r="K126" s="10">
        <f t="shared" si="7"/>
        <v>0.56397514435323448</v>
      </c>
    </row>
    <row r="127" spans="1:11" s="3" customFormat="1" ht="27.75" customHeight="1" x14ac:dyDescent="0.25">
      <c r="A127" s="9" t="s">
        <v>1</v>
      </c>
      <c r="B127" s="9" t="s">
        <v>1</v>
      </c>
      <c r="C127" s="8">
        <v>1113111</v>
      </c>
      <c r="D127" s="7">
        <v>1</v>
      </c>
      <c r="E127" s="6" t="s">
        <v>3</v>
      </c>
      <c r="F127" s="5">
        <v>67784354</v>
      </c>
      <c r="G127" s="5">
        <v>94465155.339999989</v>
      </c>
      <c r="H127" s="5">
        <v>119733368.39</v>
      </c>
      <c r="I127" s="5">
        <v>61162863.289999999</v>
      </c>
      <c r="J127" s="5">
        <f t="shared" ref="J127:J133" si="14">H127-I127</f>
        <v>58570505.100000001</v>
      </c>
      <c r="K127" s="4">
        <f t="shared" si="7"/>
        <v>0.51082554606480324</v>
      </c>
    </row>
    <row r="128" spans="1:11" s="3" customFormat="1" ht="27.75" customHeight="1" x14ac:dyDescent="0.25">
      <c r="A128" s="9" t="s">
        <v>1</v>
      </c>
      <c r="B128" s="9" t="s">
        <v>1</v>
      </c>
      <c r="C128" s="8">
        <v>1113111</v>
      </c>
      <c r="D128" s="7">
        <v>2</v>
      </c>
      <c r="E128" s="6" t="s">
        <v>2</v>
      </c>
      <c r="F128" s="5">
        <v>821220.96000000008</v>
      </c>
      <c r="G128" s="5">
        <v>700714.97750000004</v>
      </c>
      <c r="H128" s="5">
        <v>9449329.4800000004</v>
      </c>
      <c r="I128" s="5">
        <v>11034515.449999999</v>
      </c>
      <c r="J128" s="5">
        <f t="shared" si="14"/>
        <v>-1585185.9699999988</v>
      </c>
      <c r="K128" s="4">
        <f t="shared" si="7"/>
        <v>1.1677564501645463</v>
      </c>
    </row>
    <row r="129" spans="1:11" s="3" customFormat="1" ht="27.75" customHeight="1" x14ac:dyDescent="0.25">
      <c r="A129" s="9" t="s">
        <v>1</v>
      </c>
      <c r="B129" s="9" t="s">
        <v>1</v>
      </c>
      <c r="C129" s="8">
        <v>1113111</v>
      </c>
      <c r="D129" s="7">
        <v>3</v>
      </c>
      <c r="E129" s="6" t="s">
        <v>15</v>
      </c>
      <c r="F129" s="5">
        <v>741521.48000000021</v>
      </c>
      <c r="G129" s="5">
        <v>218977.57499999998</v>
      </c>
      <c r="H129" s="5">
        <v>223.22</v>
      </c>
      <c r="I129" s="5">
        <v>0</v>
      </c>
      <c r="J129" s="5">
        <f t="shared" si="14"/>
        <v>223.22</v>
      </c>
      <c r="K129" s="4">
        <f t="shared" si="7"/>
        <v>0</v>
      </c>
    </row>
    <row r="130" spans="1:11" s="3" customFormat="1" ht="27.75" customHeight="1" x14ac:dyDescent="0.25">
      <c r="A130" s="9" t="s">
        <v>1</v>
      </c>
      <c r="B130" s="9" t="s">
        <v>1</v>
      </c>
      <c r="C130" s="8">
        <v>1113111</v>
      </c>
      <c r="D130" s="7">
        <v>4</v>
      </c>
      <c r="E130" s="6" t="s">
        <v>14</v>
      </c>
      <c r="F130" s="5">
        <v>17660160.34</v>
      </c>
      <c r="G130" s="5">
        <v>3583000</v>
      </c>
      <c r="H130" s="5">
        <v>28609062.59</v>
      </c>
      <c r="I130" s="5">
        <v>8777108.8599999994</v>
      </c>
      <c r="J130" s="5">
        <f t="shared" si="14"/>
        <v>19831953.73</v>
      </c>
      <c r="K130" s="4">
        <f t="shared" si="7"/>
        <v>0.30679470298575762</v>
      </c>
    </row>
    <row r="131" spans="1:11" s="3" customFormat="1" ht="27.75" customHeight="1" x14ac:dyDescent="0.25">
      <c r="A131" s="9" t="s">
        <v>1</v>
      </c>
      <c r="B131" s="9" t="s">
        <v>1</v>
      </c>
      <c r="C131" s="8">
        <v>1113111</v>
      </c>
      <c r="D131" s="7">
        <v>5</v>
      </c>
      <c r="E131" s="6" t="s">
        <v>13</v>
      </c>
      <c r="F131" s="5">
        <v>0</v>
      </c>
      <c r="G131" s="5">
        <v>0</v>
      </c>
      <c r="H131" s="5">
        <v>0</v>
      </c>
      <c r="I131" s="5">
        <v>0</v>
      </c>
      <c r="J131" s="5">
        <f t="shared" si="14"/>
        <v>0</v>
      </c>
      <c r="K131" s="4">
        <f t="shared" si="7"/>
        <v>0</v>
      </c>
    </row>
    <row r="132" spans="1:11" s="3" customFormat="1" ht="27.75" customHeight="1" x14ac:dyDescent="0.25">
      <c r="A132" s="9" t="s">
        <v>1</v>
      </c>
      <c r="B132" s="9" t="s">
        <v>1</v>
      </c>
      <c r="C132" s="8">
        <v>1113111</v>
      </c>
      <c r="D132" s="7">
        <v>7</v>
      </c>
      <c r="E132" s="6" t="s">
        <v>0</v>
      </c>
      <c r="F132" s="5">
        <v>5306617.68</v>
      </c>
      <c r="G132" s="5">
        <v>0</v>
      </c>
      <c r="H132" s="5">
        <v>0</v>
      </c>
      <c r="I132" s="5">
        <v>0</v>
      </c>
      <c r="J132" s="5">
        <f t="shared" si="14"/>
        <v>0</v>
      </c>
      <c r="K132" s="4">
        <f t="shared" ref="K132:K195" si="15">IF(G132&lt;&gt;0,I132/H132,0)</f>
        <v>0</v>
      </c>
    </row>
    <row r="133" spans="1:11" s="3" customFormat="1" ht="27.75" customHeight="1" x14ac:dyDescent="0.25">
      <c r="A133" s="9" t="s">
        <v>1</v>
      </c>
      <c r="B133" s="9" t="s">
        <v>1</v>
      </c>
      <c r="C133" s="8">
        <v>1113111</v>
      </c>
      <c r="D133" s="7">
        <v>9</v>
      </c>
      <c r="E133" s="6" t="s">
        <v>12</v>
      </c>
      <c r="F133" s="5">
        <v>47491004.060000002</v>
      </c>
      <c r="G133" s="5">
        <v>60023880</v>
      </c>
      <c r="H133" s="5">
        <v>22106112</v>
      </c>
      <c r="I133" s="5">
        <v>20483566.880000003</v>
      </c>
      <c r="J133" s="5">
        <f t="shared" si="14"/>
        <v>1622545.1199999973</v>
      </c>
      <c r="K133" s="4">
        <f t="shared" si="15"/>
        <v>0.92660196781776927</v>
      </c>
    </row>
    <row r="134" spans="1:11" s="1" customFormat="1" ht="27.75" customHeight="1" x14ac:dyDescent="0.25">
      <c r="A134" s="14" t="s">
        <v>5</v>
      </c>
      <c r="B134" s="14" t="s">
        <v>5</v>
      </c>
      <c r="C134" s="14" t="s">
        <v>5</v>
      </c>
      <c r="D134" s="13">
        <v>1113112</v>
      </c>
      <c r="E134" s="12" t="s">
        <v>55</v>
      </c>
      <c r="F134" s="11">
        <v>941559199.61899996</v>
      </c>
      <c r="G134" s="11">
        <v>1181437714.8095</v>
      </c>
      <c r="H134" s="11">
        <f>SUMIF($B$135:$B$141,"article",H135:H141)</f>
        <v>1669657151.8799999</v>
      </c>
      <c r="I134" s="11">
        <f>SUMIF($B$135:$B$141,"article",I135:I141)</f>
        <v>1248851343.5100002</v>
      </c>
      <c r="J134" s="11">
        <f>SUMIF($B$135:$B$141,"article",J135:J141)</f>
        <v>420805808.36999989</v>
      </c>
      <c r="K134" s="10">
        <f t="shared" si="15"/>
        <v>0.74796873244535211</v>
      </c>
    </row>
    <row r="135" spans="1:11" s="3" customFormat="1" ht="27.75" customHeight="1" x14ac:dyDescent="0.25">
      <c r="A135" s="9" t="s">
        <v>1</v>
      </c>
      <c r="B135" s="9" t="s">
        <v>1</v>
      </c>
      <c r="C135" s="8">
        <v>1113112</v>
      </c>
      <c r="D135" s="7">
        <v>1</v>
      </c>
      <c r="E135" s="6" t="s">
        <v>3</v>
      </c>
      <c r="F135" s="5">
        <v>627658849.19000006</v>
      </c>
      <c r="G135" s="5">
        <v>702357462.722</v>
      </c>
      <c r="H135" s="5">
        <v>1024554955.02</v>
      </c>
      <c r="I135" s="5">
        <v>898946467.3900001</v>
      </c>
      <c r="J135" s="5">
        <f t="shared" ref="J135:J141" si="16">H135-I135</f>
        <v>125608487.62999988</v>
      </c>
      <c r="K135" s="4">
        <f t="shared" si="15"/>
        <v>0.87740190312432009</v>
      </c>
    </row>
    <row r="136" spans="1:11" s="3" customFormat="1" ht="27.75" customHeight="1" x14ac:dyDescent="0.25">
      <c r="A136" s="9" t="s">
        <v>1</v>
      </c>
      <c r="B136" s="9" t="s">
        <v>1</v>
      </c>
      <c r="C136" s="8">
        <v>1113112</v>
      </c>
      <c r="D136" s="7">
        <v>2</v>
      </c>
      <c r="E136" s="6" t="s">
        <v>2</v>
      </c>
      <c r="F136" s="5">
        <v>45010309.780000001</v>
      </c>
      <c r="G136" s="5">
        <v>58846647.082500003</v>
      </c>
      <c r="H136" s="5">
        <v>159707521.77000001</v>
      </c>
      <c r="I136" s="5">
        <v>71912421.159999996</v>
      </c>
      <c r="J136" s="5">
        <f t="shared" si="16"/>
        <v>87795100.610000014</v>
      </c>
      <c r="K136" s="4">
        <f t="shared" si="15"/>
        <v>0.45027573130565141</v>
      </c>
    </row>
    <row r="137" spans="1:11" s="3" customFormat="1" ht="27.75" customHeight="1" x14ac:dyDescent="0.25">
      <c r="A137" s="9" t="s">
        <v>1</v>
      </c>
      <c r="B137" s="9" t="s">
        <v>1</v>
      </c>
      <c r="C137" s="8">
        <v>1113112</v>
      </c>
      <c r="D137" s="7">
        <v>3</v>
      </c>
      <c r="E137" s="6" t="s">
        <v>15</v>
      </c>
      <c r="F137" s="5">
        <v>67048043.740999997</v>
      </c>
      <c r="G137" s="5">
        <v>86432264.875</v>
      </c>
      <c r="H137" s="5">
        <v>257197749.59</v>
      </c>
      <c r="I137" s="5">
        <v>115738373.27000001</v>
      </c>
      <c r="J137" s="5">
        <f t="shared" si="16"/>
        <v>141459376.31999999</v>
      </c>
      <c r="K137" s="4">
        <f t="shared" si="15"/>
        <v>0.44999761255492721</v>
      </c>
    </row>
    <row r="138" spans="1:11" s="3" customFormat="1" ht="27.75" customHeight="1" x14ac:dyDescent="0.25">
      <c r="A138" s="9" t="s">
        <v>1</v>
      </c>
      <c r="B138" s="9" t="s">
        <v>1</v>
      </c>
      <c r="C138" s="8">
        <v>1113112</v>
      </c>
      <c r="D138" s="7">
        <v>4</v>
      </c>
      <c r="E138" s="6" t="s">
        <v>14</v>
      </c>
      <c r="F138" s="5">
        <v>11722733.088</v>
      </c>
      <c r="G138" s="5">
        <v>1852424</v>
      </c>
      <c r="H138" s="5">
        <v>18236711.399999999</v>
      </c>
      <c r="I138" s="5">
        <v>809648.4</v>
      </c>
      <c r="J138" s="5">
        <f t="shared" si="16"/>
        <v>17427063</v>
      </c>
      <c r="K138" s="4">
        <f t="shared" si="15"/>
        <v>4.4396622956921941E-2</v>
      </c>
    </row>
    <row r="139" spans="1:11" s="3" customFormat="1" ht="27.75" customHeight="1" x14ac:dyDescent="0.25">
      <c r="A139" s="9" t="s">
        <v>1</v>
      </c>
      <c r="B139" s="9" t="s">
        <v>1</v>
      </c>
      <c r="C139" s="8">
        <v>1113112</v>
      </c>
      <c r="D139" s="7">
        <v>5</v>
      </c>
      <c r="E139" s="6" t="s">
        <v>13</v>
      </c>
      <c r="F139" s="5">
        <v>0</v>
      </c>
      <c r="G139" s="5">
        <v>858385</v>
      </c>
      <c r="H139" s="5">
        <v>6</v>
      </c>
      <c r="I139" s="5">
        <v>0</v>
      </c>
      <c r="J139" s="5">
        <f t="shared" si="16"/>
        <v>6</v>
      </c>
      <c r="K139" s="4">
        <f t="shared" si="15"/>
        <v>0</v>
      </c>
    </row>
    <row r="140" spans="1:11" s="3" customFormat="1" ht="27.75" customHeight="1" x14ac:dyDescent="0.25">
      <c r="A140" s="9" t="s">
        <v>1</v>
      </c>
      <c r="B140" s="9" t="s">
        <v>1</v>
      </c>
      <c r="C140" s="8">
        <v>1113112</v>
      </c>
      <c r="D140" s="7">
        <v>7</v>
      </c>
      <c r="E140" s="6" t="s">
        <v>0</v>
      </c>
      <c r="F140" s="5">
        <v>3000000.04</v>
      </c>
      <c r="G140" s="5">
        <v>0</v>
      </c>
      <c r="H140" s="5">
        <v>0</v>
      </c>
      <c r="I140" s="5">
        <v>0</v>
      </c>
      <c r="J140" s="5">
        <f t="shared" si="16"/>
        <v>0</v>
      </c>
      <c r="K140" s="4">
        <f t="shared" si="15"/>
        <v>0</v>
      </c>
    </row>
    <row r="141" spans="1:11" s="3" customFormat="1" ht="27.75" customHeight="1" x14ac:dyDescent="0.25">
      <c r="A141" s="9" t="s">
        <v>1</v>
      </c>
      <c r="B141" s="9" t="s">
        <v>1</v>
      </c>
      <c r="C141" s="8">
        <v>1113112</v>
      </c>
      <c r="D141" s="7">
        <v>9</v>
      </c>
      <c r="E141" s="6" t="s">
        <v>12</v>
      </c>
      <c r="F141" s="5">
        <v>187119263.78</v>
      </c>
      <c r="G141" s="5">
        <v>331090531.13</v>
      </c>
      <c r="H141" s="5">
        <v>209960208.09999999</v>
      </c>
      <c r="I141" s="5">
        <v>161444433.28999999</v>
      </c>
      <c r="J141" s="5">
        <f t="shared" si="16"/>
        <v>48515774.810000002</v>
      </c>
      <c r="K141" s="4">
        <f t="shared" si="15"/>
        <v>0.76892871630755444</v>
      </c>
    </row>
    <row r="142" spans="1:11" s="1" customFormat="1" ht="27.75" customHeight="1" x14ac:dyDescent="0.25">
      <c r="A142" s="56" t="s">
        <v>5</v>
      </c>
      <c r="B142" s="56" t="s">
        <v>5</v>
      </c>
      <c r="C142" s="56" t="s">
        <v>5</v>
      </c>
      <c r="D142" s="13">
        <v>1113113</v>
      </c>
      <c r="E142" s="57" t="s">
        <v>142</v>
      </c>
      <c r="F142" s="11">
        <v>130071764.52000001</v>
      </c>
      <c r="G142" s="11">
        <v>129525476.09999999</v>
      </c>
      <c r="H142" s="11">
        <f>SUMIF($B$143:$B$149,"article",H143:H149)</f>
        <v>183809253.61000001</v>
      </c>
      <c r="I142" s="11">
        <f>SUMIF($B$143:$B$149,"article",I143:I149)</f>
        <v>145474032.87000003</v>
      </c>
      <c r="J142" s="11">
        <f>SUMIF($B$143:$B$149,"article",J143:J149)</f>
        <v>38335220.739999995</v>
      </c>
      <c r="K142" s="10">
        <f t="shared" si="15"/>
        <v>0.79144020234509904</v>
      </c>
    </row>
    <row r="143" spans="1:11" s="3" customFormat="1" ht="27.75" customHeight="1" x14ac:dyDescent="0.25">
      <c r="A143" s="9" t="s">
        <v>1</v>
      </c>
      <c r="B143" s="9" t="s">
        <v>1</v>
      </c>
      <c r="C143" s="8">
        <v>1113113</v>
      </c>
      <c r="D143" s="7">
        <v>1</v>
      </c>
      <c r="E143" s="6" t="s">
        <v>3</v>
      </c>
      <c r="F143" s="5">
        <v>94623180.480000004</v>
      </c>
      <c r="G143" s="5">
        <v>110702009.61999999</v>
      </c>
      <c r="H143" s="5">
        <v>166878516.61000001</v>
      </c>
      <c r="I143" s="5">
        <v>139725701.79000002</v>
      </c>
      <c r="J143" s="5">
        <f t="shared" ref="J143:J149" si="17">H143-I143</f>
        <v>27152814.819999993</v>
      </c>
      <c r="K143" s="4">
        <f t="shared" si="15"/>
        <v>0.83728993179237732</v>
      </c>
    </row>
    <row r="144" spans="1:11" s="3" customFormat="1" ht="27.75" customHeight="1" x14ac:dyDescent="0.25">
      <c r="A144" s="9" t="s">
        <v>1</v>
      </c>
      <c r="B144" s="9" t="s">
        <v>1</v>
      </c>
      <c r="C144" s="8">
        <v>1113113</v>
      </c>
      <c r="D144" s="7">
        <v>2</v>
      </c>
      <c r="E144" s="6" t="s">
        <v>2</v>
      </c>
      <c r="F144" s="5">
        <v>35448584.039999999</v>
      </c>
      <c r="G144" s="5">
        <v>18823466.48</v>
      </c>
      <c r="H144" s="5">
        <v>16930737</v>
      </c>
      <c r="I144" s="5">
        <v>5748331.0800000001</v>
      </c>
      <c r="J144" s="5">
        <f t="shared" si="17"/>
        <v>11182405.92</v>
      </c>
      <c r="K144" s="4">
        <f t="shared" si="15"/>
        <v>0.33952042843734448</v>
      </c>
    </row>
    <row r="145" spans="1:11" s="3" customFormat="1" ht="27.75" customHeight="1" x14ac:dyDescent="0.25">
      <c r="A145" s="9" t="s">
        <v>1</v>
      </c>
      <c r="B145" s="9" t="s">
        <v>1</v>
      </c>
      <c r="C145" s="8">
        <v>1113113</v>
      </c>
      <c r="D145" s="7">
        <v>3</v>
      </c>
      <c r="E145" s="6" t="s">
        <v>15</v>
      </c>
      <c r="F145" s="5">
        <v>0</v>
      </c>
      <c r="G145" s="5">
        <v>0</v>
      </c>
      <c r="H145" s="5">
        <v>0</v>
      </c>
      <c r="I145" s="5">
        <v>0</v>
      </c>
      <c r="J145" s="5">
        <f t="shared" si="17"/>
        <v>0</v>
      </c>
      <c r="K145" s="4">
        <f t="shared" si="15"/>
        <v>0</v>
      </c>
    </row>
    <row r="146" spans="1:11" s="3" customFormat="1" ht="27.75" customHeight="1" x14ac:dyDescent="0.25">
      <c r="A146" s="9" t="s">
        <v>1</v>
      </c>
      <c r="B146" s="9" t="s">
        <v>1</v>
      </c>
      <c r="C146" s="8">
        <v>1113113</v>
      </c>
      <c r="D146" s="7">
        <v>4</v>
      </c>
      <c r="E146" s="6" t="s">
        <v>14</v>
      </c>
      <c r="F146" s="5">
        <v>0</v>
      </c>
      <c r="G146" s="5">
        <v>0</v>
      </c>
      <c r="H146" s="5">
        <v>0</v>
      </c>
      <c r="I146" s="5">
        <v>0</v>
      </c>
      <c r="J146" s="5">
        <f t="shared" si="17"/>
        <v>0</v>
      </c>
      <c r="K146" s="4">
        <f t="shared" si="15"/>
        <v>0</v>
      </c>
    </row>
    <row r="147" spans="1:11" s="3" customFormat="1" ht="27.75" customHeight="1" x14ac:dyDescent="0.25">
      <c r="A147" s="9" t="s">
        <v>1</v>
      </c>
      <c r="B147" s="9" t="s">
        <v>1</v>
      </c>
      <c r="C147" s="8">
        <v>1113113</v>
      </c>
      <c r="D147" s="7">
        <v>5</v>
      </c>
      <c r="E147" s="6" t="s">
        <v>13</v>
      </c>
      <c r="F147" s="5">
        <v>0</v>
      </c>
      <c r="G147" s="5">
        <v>0</v>
      </c>
      <c r="H147" s="5">
        <v>0</v>
      </c>
      <c r="I147" s="5">
        <v>0</v>
      </c>
      <c r="J147" s="5">
        <f t="shared" si="17"/>
        <v>0</v>
      </c>
      <c r="K147" s="4">
        <f t="shared" si="15"/>
        <v>0</v>
      </c>
    </row>
    <row r="148" spans="1:11" s="3" customFormat="1" ht="27.75" customHeight="1" x14ac:dyDescent="0.25">
      <c r="A148" s="9" t="s">
        <v>1</v>
      </c>
      <c r="B148" s="9" t="s">
        <v>1</v>
      </c>
      <c r="C148" s="8">
        <v>1113113</v>
      </c>
      <c r="D148" s="7">
        <v>7</v>
      </c>
      <c r="E148" s="6" t="s">
        <v>0</v>
      </c>
      <c r="F148" s="5">
        <v>0</v>
      </c>
      <c r="G148" s="5">
        <v>0</v>
      </c>
      <c r="H148" s="5">
        <v>0</v>
      </c>
      <c r="I148" s="5">
        <v>0</v>
      </c>
      <c r="J148" s="5">
        <f t="shared" si="17"/>
        <v>0</v>
      </c>
      <c r="K148" s="4">
        <f t="shared" si="15"/>
        <v>0</v>
      </c>
    </row>
    <row r="149" spans="1:11" s="3" customFormat="1" ht="27.75" customHeight="1" x14ac:dyDescent="0.25">
      <c r="A149" s="9" t="s">
        <v>1</v>
      </c>
      <c r="B149" s="9" t="s">
        <v>1</v>
      </c>
      <c r="C149" s="8">
        <v>1113113</v>
      </c>
      <c r="D149" s="7">
        <v>9</v>
      </c>
      <c r="E149" s="6" t="s">
        <v>12</v>
      </c>
      <c r="F149" s="5">
        <v>0</v>
      </c>
      <c r="G149" s="5">
        <v>0</v>
      </c>
      <c r="H149" s="5">
        <v>0</v>
      </c>
      <c r="I149" s="5">
        <v>0</v>
      </c>
      <c r="J149" s="5">
        <f t="shared" si="17"/>
        <v>0</v>
      </c>
      <c r="K149" s="4">
        <f t="shared" si="15"/>
        <v>0</v>
      </c>
    </row>
    <row r="150" spans="1:11" s="1" customFormat="1" ht="27.75" customHeight="1" x14ac:dyDescent="0.25">
      <c r="A150" s="14" t="s">
        <v>5</v>
      </c>
      <c r="B150" s="14" t="s">
        <v>5</v>
      </c>
      <c r="C150" s="14" t="s">
        <v>5</v>
      </c>
      <c r="D150" s="13">
        <v>1113114</v>
      </c>
      <c r="E150" s="12" t="s">
        <v>141</v>
      </c>
      <c r="F150" s="11">
        <v>77999999.700000003</v>
      </c>
      <c r="G150" s="11">
        <v>79988977.209999993</v>
      </c>
      <c r="H150" s="11">
        <f>SUMIF($B$151:$B$157,"article",H151:H157)</f>
        <v>120454292.72999999</v>
      </c>
      <c r="I150" s="11">
        <f>SUMIF($B$151:$B$157,"article",I151:I157)</f>
        <v>91733048.519999996</v>
      </c>
      <c r="J150" s="11">
        <f>SUMIF($B$151:$B$157,"article",J151:J157)</f>
        <v>28721244.210000001</v>
      </c>
      <c r="K150" s="10">
        <f t="shared" si="15"/>
        <v>0.76155898175933778</v>
      </c>
    </row>
    <row r="151" spans="1:11" s="3" customFormat="1" ht="27.75" customHeight="1" x14ac:dyDescent="0.25">
      <c r="A151" s="9" t="s">
        <v>1</v>
      </c>
      <c r="B151" s="9" t="s">
        <v>1</v>
      </c>
      <c r="C151" s="8">
        <v>1113114</v>
      </c>
      <c r="D151" s="7">
        <v>1</v>
      </c>
      <c r="E151" s="6" t="s">
        <v>3</v>
      </c>
      <c r="F151" s="5">
        <v>54450445</v>
      </c>
      <c r="G151" s="5">
        <v>54451160.409999996</v>
      </c>
      <c r="H151" s="5">
        <v>80874185.239999995</v>
      </c>
      <c r="I151" s="5">
        <v>70010438.269999996</v>
      </c>
      <c r="J151" s="5">
        <f t="shared" ref="J151:J157" si="18">H151-I151</f>
        <v>10863746.969999999</v>
      </c>
      <c r="K151" s="4">
        <f t="shared" si="15"/>
        <v>0.8656710180416527</v>
      </c>
    </row>
    <row r="152" spans="1:11" s="3" customFormat="1" ht="27.75" customHeight="1" x14ac:dyDescent="0.25">
      <c r="A152" s="9" t="s">
        <v>1</v>
      </c>
      <c r="B152" s="9" t="s">
        <v>1</v>
      </c>
      <c r="C152" s="8">
        <v>1113114</v>
      </c>
      <c r="D152" s="7">
        <v>2</v>
      </c>
      <c r="E152" s="6" t="s">
        <v>2</v>
      </c>
      <c r="F152" s="5">
        <v>23549554.699999999</v>
      </c>
      <c r="G152" s="5">
        <v>25537816.799999997</v>
      </c>
      <c r="H152" s="5">
        <v>39580107.490000002</v>
      </c>
      <c r="I152" s="5">
        <v>21722610.25</v>
      </c>
      <c r="J152" s="5">
        <f t="shared" si="18"/>
        <v>17857497.240000002</v>
      </c>
      <c r="K152" s="4">
        <f t="shared" si="15"/>
        <v>0.54882645923809736</v>
      </c>
    </row>
    <row r="153" spans="1:11" s="3" customFormat="1" ht="27.75" customHeight="1" x14ac:dyDescent="0.25">
      <c r="A153" s="9" t="s">
        <v>1</v>
      </c>
      <c r="B153" s="9" t="s">
        <v>1</v>
      </c>
      <c r="C153" s="8">
        <v>1113114</v>
      </c>
      <c r="D153" s="7">
        <v>3</v>
      </c>
      <c r="E153" s="6" t="s">
        <v>15</v>
      </c>
      <c r="F153" s="5">
        <v>0</v>
      </c>
      <c r="G153" s="5">
        <v>0</v>
      </c>
      <c r="H153" s="5">
        <v>0</v>
      </c>
      <c r="I153" s="5">
        <v>0</v>
      </c>
      <c r="J153" s="5">
        <f t="shared" si="18"/>
        <v>0</v>
      </c>
      <c r="K153" s="4">
        <f t="shared" si="15"/>
        <v>0</v>
      </c>
    </row>
    <row r="154" spans="1:11" s="3" customFormat="1" ht="27.75" customHeight="1" x14ac:dyDescent="0.25">
      <c r="A154" s="9" t="s">
        <v>1</v>
      </c>
      <c r="B154" s="9" t="s">
        <v>1</v>
      </c>
      <c r="C154" s="8">
        <v>1113114</v>
      </c>
      <c r="D154" s="7">
        <v>4</v>
      </c>
      <c r="E154" s="6" t="s">
        <v>14</v>
      </c>
      <c r="F154" s="5">
        <v>0</v>
      </c>
      <c r="G154" s="5">
        <v>0</v>
      </c>
      <c r="H154" s="5">
        <v>0</v>
      </c>
      <c r="I154" s="5">
        <v>0</v>
      </c>
      <c r="J154" s="5">
        <f t="shared" si="18"/>
        <v>0</v>
      </c>
      <c r="K154" s="4">
        <f t="shared" si="15"/>
        <v>0</v>
      </c>
    </row>
    <row r="155" spans="1:11" s="3" customFormat="1" ht="27.75" customHeight="1" x14ac:dyDescent="0.25">
      <c r="A155" s="9" t="s">
        <v>1</v>
      </c>
      <c r="B155" s="9" t="s">
        <v>1</v>
      </c>
      <c r="C155" s="8">
        <v>1113114</v>
      </c>
      <c r="D155" s="7">
        <v>5</v>
      </c>
      <c r="E155" s="6" t="s">
        <v>13</v>
      </c>
      <c r="F155" s="5">
        <v>0</v>
      </c>
      <c r="G155" s="5">
        <v>0</v>
      </c>
      <c r="H155" s="5">
        <v>0</v>
      </c>
      <c r="I155" s="5">
        <v>0</v>
      </c>
      <c r="J155" s="5">
        <f t="shared" si="18"/>
        <v>0</v>
      </c>
      <c r="K155" s="4">
        <f t="shared" si="15"/>
        <v>0</v>
      </c>
    </row>
    <row r="156" spans="1:11" s="3" customFormat="1" ht="27.75" customHeight="1" x14ac:dyDescent="0.25">
      <c r="A156" s="9" t="s">
        <v>1</v>
      </c>
      <c r="B156" s="9" t="s">
        <v>1</v>
      </c>
      <c r="C156" s="8">
        <v>1113114</v>
      </c>
      <c r="D156" s="7">
        <v>7</v>
      </c>
      <c r="E156" s="6" t="s">
        <v>0</v>
      </c>
      <c r="F156" s="5">
        <v>0</v>
      </c>
      <c r="G156" s="5">
        <v>0</v>
      </c>
      <c r="H156" s="5">
        <v>0</v>
      </c>
      <c r="I156" s="5">
        <v>0</v>
      </c>
      <c r="J156" s="5">
        <f t="shared" si="18"/>
        <v>0</v>
      </c>
      <c r="K156" s="4">
        <f t="shared" si="15"/>
        <v>0</v>
      </c>
    </row>
    <row r="157" spans="1:11" s="3" customFormat="1" ht="27.75" customHeight="1" x14ac:dyDescent="0.25">
      <c r="A157" s="9" t="s">
        <v>1</v>
      </c>
      <c r="B157" s="9" t="s">
        <v>1</v>
      </c>
      <c r="C157" s="8">
        <v>1113114</v>
      </c>
      <c r="D157" s="7">
        <v>9</v>
      </c>
      <c r="E157" s="6" t="s">
        <v>12</v>
      </c>
      <c r="F157" s="5">
        <v>0</v>
      </c>
      <c r="G157" s="5">
        <v>0</v>
      </c>
      <c r="H157" s="5">
        <v>0</v>
      </c>
      <c r="I157" s="5">
        <v>0</v>
      </c>
      <c r="J157" s="5">
        <f t="shared" si="18"/>
        <v>0</v>
      </c>
      <c r="K157" s="4">
        <f t="shared" si="15"/>
        <v>0</v>
      </c>
    </row>
    <row r="158" spans="1:11" s="1" customFormat="1" ht="27.75" customHeight="1" x14ac:dyDescent="0.25">
      <c r="A158" s="14" t="s">
        <v>5</v>
      </c>
      <c r="B158" s="14" t="s">
        <v>5</v>
      </c>
      <c r="C158" s="14" t="s">
        <v>5</v>
      </c>
      <c r="D158" s="13">
        <v>1113116</v>
      </c>
      <c r="E158" s="57" t="s">
        <v>140</v>
      </c>
      <c r="F158" s="11">
        <v>12018583.879999999</v>
      </c>
      <c r="G158" s="11">
        <v>0</v>
      </c>
      <c r="H158" s="11">
        <f>SUMIF($B$159:$B$161,"article",H159:H161)</f>
        <v>0</v>
      </c>
      <c r="I158" s="11">
        <f>SUMIF($B$159:$B$161,"article",I159:I161)</f>
        <v>0</v>
      </c>
      <c r="J158" s="11">
        <f>SUMIF($B$159:$B$161,"article",J159:J161)</f>
        <v>0</v>
      </c>
      <c r="K158" s="10">
        <f t="shared" si="15"/>
        <v>0</v>
      </c>
    </row>
    <row r="159" spans="1:11" s="3" customFormat="1" ht="27.75" customHeight="1" x14ac:dyDescent="0.25">
      <c r="A159" s="9" t="s">
        <v>1</v>
      </c>
      <c r="B159" s="9" t="s">
        <v>1</v>
      </c>
      <c r="C159" s="8">
        <v>1113116</v>
      </c>
      <c r="D159" s="7">
        <v>1</v>
      </c>
      <c r="E159" s="6" t="s">
        <v>3</v>
      </c>
      <c r="F159" s="5">
        <v>8128879.919999999</v>
      </c>
      <c r="G159" s="5">
        <v>0</v>
      </c>
      <c r="H159" s="5">
        <v>0</v>
      </c>
      <c r="I159" s="5">
        <v>0</v>
      </c>
      <c r="J159" s="5">
        <f>H159-I159</f>
        <v>0</v>
      </c>
      <c r="K159" s="4">
        <f t="shared" si="15"/>
        <v>0</v>
      </c>
    </row>
    <row r="160" spans="1:11" s="3" customFormat="1" ht="27.75" customHeight="1" x14ac:dyDescent="0.25">
      <c r="A160" s="9" t="s">
        <v>1</v>
      </c>
      <c r="B160" s="9" t="s">
        <v>1</v>
      </c>
      <c r="C160" s="8">
        <v>1113116</v>
      </c>
      <c r="D160" s="7">
        <v>2</v>
      </c>
      <c r="E160" s="6" t="s">
        <v>2</v>
      </c>
      <c r="F160" s="5">
        <v>3889703.96</v>
      </c>
      <c r="G160" s="5">
        <v>0</v>
      </c>
      <c r="H160" s="5">
        <v>0</v>
      </c>
      <c r="I160" s="5">
        <v>0</v>
      </c>
      <c r="J160" s="5">
        <f>H160-I160</f>
        <v>0</v>
      </c>
      <c r="K160" s="4">
        <f t="shared" si="15"/>
        <v>0</v>
      </c>
    </row>
    <row r="161" spans="1:11" s="3" customFormat="1" ht="27.75" customHeight="1" x14ac:dyDescent="0.25">
      <c r="A161" s="9" t="s">
        <v>1</v>
      </c>
      <c r="B161" s="9" t="s">
        <v>1</v>
      </c>
      <c r="C161" s="8">
        <v>1113116</v>
      </c>
      <c r="D161" s="7">
        <v>7</v>
      </c>
      <c r="E161" s="6" t="s">
        <v>0</v>
      </c>
      <c r="F161" s="5">
        <v>0</v>
      </c>
      <c r="G161" s="5">
        <v>0</v>
      </c>
      <c r="H161" s="5">
        <v>0</v>
      </c>
      <c r="I161" s="5">
        <v>0</v>
      </c>
      <c r="J161" s="5">
        <f>H161-I161</f>
        <v>0</v>
      </c>
      <c r="K161" s="4">
        <f t="shared" si="15"/>
        <v>0</v>
      </c>
    </row>
    <row r="162" spans="1:11" s="1" customFormat="1" ht="27.75" customHeight="1" x14ac:dyDescent="0.25">
      <c r="A162" s="14" t="s">
        <v>5</v>
      </c>
      <c r="B162" s="14" t="s">
        <v>5</v>
      </c>
      <c r="C162" s="14" t="s">
        <v>5</v>
      </c>
      <c r="D162" s="13">
        <v>1113117</v>
      </c>
      <c r="E162" s="57" t="s">
        <v>139</v>
      </c>
      <c r="F162" s="11">
        <v>16822146</v>
      </c>
      <c r="G162" s="11">
        <v>16976489.649999999</v>
      </c>
      <c r="H162" s="11">
        <f>SUMIF($B$163:$B$165,"article",H163:H165)</f>
        <v>31974252.649999999</v>
      </c>
      <c r="I162" s="11">
        <f>SUMIF($B$163:$B$165,"article",I163:I165)</f>
        <v>22528352.010000002</v>
      </c>
      <c r="J162" s="11">
        <f>SUMIF($B$163:$B$165,"article",J163:J165)</f>
        <v>9445900.6399999987</v>
      </c>
      <c r="K162" s="10">
        <f t="shared" si="15"/>
        <v>0.70457790699918055</v>
      </c>
    </row>
    <row r="163" spans="1:11" s="3" customFormat="1" ht="27.75" customHeight="1" x14ac:dyDescent="0.25">
      <c r="A163" s="9" t="s">
        <v>1</v>
      </c>
      <c r="B163" s="9" t="s">
        <v>1</v>
      </c>
      <c r="C163" s="8">
        <v>1113117</v>
      </c>
      <c r="D163" s="7">
        <v>1</v>
      </c>
      <c r="E163" s="6" t="s">
        <v>3</v>
      </c>
      <c r="F163" s="5">
        <v>8693898</v>
      </c>
      <c r="G163" s="5">
        <v>9660487.25</v>
      </c>
      <c r="H163" s="5">
        <v>12524299.01</v>
      </c>
      <c r="I163" s="5">
        <v>11529420</v>
      </c>
      <c r="J163" s="5">
        <f>H163-I163</f>
        <v>994879.00999999978</v>
      </c>
      <c r="K163" s="4">
        <f t="shared" si="15"/>
        <v>0.92056409630545866</v>
      </c>
    </row>
    <row r="164" spans="1:11" s="3" customFormat="1" ht="27.75" customHeight="1" x14ac:dyDescent="0.25">
      <c r="A164" s="9" t="s">
        <v>1</v>
      </c>
      <c r="B164" s="9" t="s">
        <v>1</v>
      </c>
      <c r="C164" s="8">
        <v>1113117</v>
      </c>
      <c r="D164" s="7">
        <v>2</v>
      </c>
      <c r="E164" s="6" t="s">
        <v>2</v>
      </c>
      <c r="F164" s="5">
        <v>8128248</v>
      </c>
      <c r="G164" s="5">
        <v>7316002.4000000004</v>
      </c>
      <c r="H164" s="5">
        <v>19449953.640000001</v>
      </c>
      <c r="I164" s="5">
        <v>10998932.010000002</v>
      </c>
      <c r="J164" s="5">
        <f>H164-I164</f>
        <v>8451021.629999999</v>
      </c>
      <c r="K164" s="4">
        <f t="shared" si="15"/>
        <v>0.5654991376113121</v>
      </c>
    </row>
    <row r="165" spans="1:11" s="3" customFormat="1" ht="27.75" customHeight="1" x14ac:dyDescent="0.25">
      <c r="A165" s="9" t="s">
        <v>1</v>
      </c>
      <c r="B165" s="9" t="s">
        <v>1</v>
      </c>
      <c r="C165" s="8">
        <v>1113117</v>
      </c>
      <c r="D165" s="7">
        <v>7</v>
      </c>
      <c r="E165" s="6" t="s">
        <v>0</v>
      </c>
      <c r="F165" s="5">
        <v>0</v>
      </c>
      <c r="G165" s="5">
        <v>0</v>
      </c>
      <c r="H165" s="5">
        <v>0</v>
      </c>
      <c r="I165" s="5">
        <v>0</v>
      </c>
      <c r="J165" s="5">
        <f>H165-I165</f>
        <v>0</v>
      </c>
      <c r="K165" s="4">
        <f t="shared" si="15"/>
        <v>0</v>
      </c>
    </row>
    <row r="166" spans="1:11" s="1" customFormat="1" ht="27.75" customHeight="1" x14ac:dyDescent="0.25">
      <c r="A166" s="14" t="s">
        <v>9</v>
      </c>
      <c r="B166" s="14" t="s">
        <v>9</v>
      </c>
      <c r="C166" s="14" t="s">
        <v>9</v>
      </c>
      <c r="D166" s="24">
        <v>1114</v>
      </c>
      <c r="E166" s="23" t="s">
        <v>138</v>
      </c>
      <c r="F166" s="22">
        <v>1088083961.8190002</v>
      </c>
      <c r="G166" s="22">
        <v>1403665872.7605002</v>
      </c>
      <c r="H166" s="22">
        <f>SUMIF($B$167:$B$239,"chap",H167:H239)</f>
        <v>2169449805.1700001</v>
      </c>
      <c r="I166" s="22">
        <f>SUMIF($B$167:$B$239,"chap",I167:I239)</f>
        <v>1593322329.7400002</v>
      </c>
      <c r="J166" s="22">
        <f>SUMIF($B$167:$B$239,"chap",J167:J239)</f>
        <v>576127475.42999995</v>
      </c>
      <c r="K166" s="21">
        <f t="shared" si="15"/>
        <v>0.73443613488681114</v>
      </c>
    </row>
    <row r="167" spans="1:11" s="15" customFormat="1" ht="27.75" customHeight="1" x14ac:dyDescent="0.25">
      <c r="A167" s="20" t="s">
        <v>7</v>
      </c>
      <c r="B167" s="20" t="s">
        <v>7</v>
      </c>
      <c r="C167" s="20" t="s">
        <v>7</v>
      </c>
      <c r="D167" s="19">
        <v>11141</v>
      </c>
      <c r="E167" s="18" t="s">
        <v>6</v>
      </c>
      <c r="F167" s="17">
        <v>1088083961.8190002</v>
      </c>
      <c r="G167" s="17">
        <v>1403665872.7605002</v>
      </c>
      <c r="H167" s="17">
        <f>SUMIF($B$168:$B$239,"section",H168:H239)</f>
        <v>2169449805.1700001</v>
      </c>
      <c r="I167" s="17">
        <f>SUMIF($B$168:$B$239,"section",I168:I239)</f>
        <v>1593322329.7400002</v>
      </c>
      <c r="J167" s="17">
        <f>SUMIF($B$168:$B$239,"section",J168:J239)</f>
        <v>576127475.42999995</v>
      </c>
      <c r="K167" s="16">
        <f t="shared" si="15"/>
        <v>0.73443613488681114</v>
      </c>
    </row>
    <row r="168" spans="1:11" s="1" customFormat="1" ht="27.75" customHeight="1" x14ac:dyDescent="0.25">
      <c r="A168" s="56" t="s">
        <v>5</v>
      </c>
      <c r="B168" s="56" t="s">
        <v>5</v>
      </c>
      <c r="C168" s="56" t="s">
        <v>5</v>
      </c>
      <c r="D168" s="13">
        <v>1114111</v>
      </c>
      <c r="E168" s="12" t="s">
        <v>56</v>
      </c>
      <c r="F168" s="11">
        <v>58255423.912</v>
      </c>
      <c r="G168" s="11">
        <v>58261178.302000009</v>
      </c>
      <c r="H168" s="11">
        <f>SUMIF($B$169:$B$175,"article",H169:H175)</f>
        <v>45906232.93</v>
      </c>
      <c r="I168" s="11">
        <f>SUMIF($B$169:$B$175,"article",I169:I175)</f>
        <v>46669914.200000003</v>
      </c>
      <c r="J168" s="11">
        <f>SUMIF($B$169:$B$175,"article",J169:J175)</f>
        <v>-763681.27000000654</v>
      </c>
      <c r="K168" s="10">
        <f t="shared" si="15"/>
        <v>1.0166356771457266</v>
      </c>
    </row>
    <row r="169" spans="1:11" s="3" customFormat="1" ht="27.75" customHeight="1" x14ac:dyDescent="0.25">
      <c r="A169" s="9" t="s">
        <v>1</v>
      </c>
      <c r="B169" s="9" t="s">
        <v>1</v>
      </c>
      <c r="C169" s="8">
        <v>1114111</v>
      </c>
      <c r="D169" s="7">
        <v>1</v>
      </c>
      <c r="E169" s="6" t="s">
        <v>3</v>
      </c>
      <c r="F169" s="5">
        <v>41257058.039999999</v>
      </c>
      <c r="G169" s="5">
        <v>41155638.892000005</v>
      </c>
      <c r="H169" s="5">
        <v>29999999.989999998</v>
      </c>
      <c r="I169" s="5">
        <v>39691199.300000004</v>
      </c>
      <c r="J169" s="5">
        <f t="shared" ref="J169:J175" si="19">H169-I169</f>
        <v>-9691199.3100000061</v>
      </c>
      <c r="K169" s="4">
        <f t="shared" si="15"/>
        <v>1.3230399771076802</v>
      </c>
    </row>
    <row r="170" spans="1:11" s="3" customFormat="1" ht="27.75" customHeight="1" x14ac:dyDescent="0.25">
      <c r="A170" s="9" t="s">
        <v>1</v>
      </c>
      <c r="B170" s="9" t="s">
        <v>1</v>
      </c>
      <c r="C170" s="8">
        <v>1114111</v>
      </c>
      <c r="D170" s="7">
        <v>2</v>
      </c>
      <c r="E170" s="6" t="s">
        <v>2</v>
      </c>
      <c r="F170" s="5">
        <v>6175007.9960000003</v>
      </c>
      <c r="G170" s="5">
        <v>6119304.96</v>
      </c>
      <c r="H170" s="5">
        <v>9000000.0099999998</v>
      </c>
      <c r="I170" s="5">
        <v>3979091.9</v>
      </c>
      <c r="J170" s="5">
        <f t="shared" si="19"/>
        <v>5020908.1099999994</v>
      </c>
      <c r="K170" s="4">
        <f t="shared" si="15"/>
        <v>0.44212132173097629</v>
      </c>
    </row>
    <row r="171" spans="1:11" s="3" customFormat="1" ht="27.75" customHeight="1" x14ac:dyDescent="0.25">
      <c r="A171" s="9" t="s">
        <v>1</v>
      </c>
      <c r="B171" s="9" t="s">
        <v>1</v>
      </c>
      <c r="C171" s="8">
        <v>1114111</v>
      </c>
      <c r="D171" s="7">
        <v>3</v>
      </c>
      <c r="E171" s="6" t="s">
        <v>15</v>
      </c>
      <c r="F171" s="5">
        <v>2972422.8</v>
      </c>
      <c r="G171" s="5">
        <v>2986234.45</v>
      </c>
      <c r="H171" s="5">
        <v>3406232.93</v>
      </c>
      <c r="I171" s="5">
        <v>1666968</v>
      </c>
      <c r="J171" s="5">
        <f t="shared" si="19"/>
        <v>1739264.9300000002</v>
      </c>
      <c r="K171" s="4">
        <f t="shared" si="15"/>
        <v>0.48938755342254292</v>
      </c>
    </row>
    <row r="172" spans="1:11" s="3" customFormat="1" ht="27.75" customHeight="1" x14ac:dyDescent="0.25">
      <c r="A172" s="9" t="s">
        <v>1</v>
      </c>
      <c r="B172" s="9" t="s">
        <v>1</v>
      </c>
      <c r="C172" s="8">
        <v>1114111</v>
      </c>
      <c r="D172" s="7">
        <v>4</v>
      </c>
      <c r="E172" s="6" t="s">
        <v>14</v>
      </c>
      <c r="F172" s="5">
        <v>7150455.4760000007</v>
      </c>
      <c r="G172" s="5">
        <v>7000000</v>
      </c>
      <c r="H172" s="5">
        <v>2000000</v>
      </c>
      <c r="I172" s="5">
        <v>1100830</v>
      </c>
      <c r="J172" s="5">
        <f t="shared" si="19"/>
        <v>899170</v>
      </c>
      <c r="K172" s="4">
        <f t="shared" si="15"/>
        <v>0.55041499999999999</v>
      </c>
    </row>
    <row r="173" spans="1:11" s="3" customFormat="1" ht="27.75" customHeight="1" x14ac:dyDescent="0.25">
      <c r="A173" s="9" t="s">
        <v>1</v>
      </c>
      <c r="B173" s="9" t="s">
        <v>1</v>
      </c>
      <c r="C173" s="8">
        <v>1114111</v>
      </c>
      <c r="D173" s="7">
        <v>5</v>
      </c>
      <c r="E173" s="6" t="s">
        <v>13</v>
      </c>
      <c r="F173" s="5">
        <v>0</v>
      </c>
      <c r="G173" s="5">
        <v>0</v>
      </c>
      <c r="H173" s="5">
        <v>0</v>
      </c>
      <c r="I173" s="5">
        <v>0</v>
      </c>
      <c r="J173" s="5">
        <f t="shared" si="19"/>
        <v>0</v>
      </c>
      <c r="K173" s="4">
        <f t="shared" si="15"/>
        <v>0</v>
      </c>
    </row>
    <row r="174" spans="1:11" s="3" customFormat="1" ht="27.75" customHeight="1" x14ac:dyDescent="0.25">
      <c r="A174" s="9" t="s">
        <v>1</v>
      </c>
      <c r="B174" s="9" t="s">
        <v>1</v>
      </c>
      <c r="C174" s="8">
        <v>1114111</v>
      </c>
      <c r="D174" s="7">
        <v>7</v>
      </c>
      <c r="E174" s="6" t="s">
        <v>0</v>
      </c>
      <c r="F174" s="5">
        <v>700475.76</v>
      </c>
      <c r="G174" s="5">
        <v>0</v>
      </c>
      <c r="H174" s="5">
        <v>0</v>
      </c>
      <c r="I174" s="5">
        <v>0</v>
      </c>
      <c r="J174" s="5">
        <f t="shared" si="19"/>
        <v>0</v>
      </c>
      <c r="K174" s="4">
        <f t="shared" si="15"/>
        <v>0</v>
      </c>
    </row>
    <row r="175" spans="1:11" s="3" customFormat="1" ht="27.75" customHeight="1" x14ac:dyDescent="0.25">
      <c r="A175" s="9" t="s">
        <v>1</v>
      </c>
      <c r="B175" s="9" t="s">
        <v>1</v>
      </c>
      <c r="C175" s="8">
        <v>1114111</v>
      </c>
      <c r="D175" s="7">
        <v>9</v>
      </c>
      <c r="E175" s="6" t="s">
        <v>12</v>
      </c>
      <c r="F175" s="5">
        <v>3.8400000000256114</v>
      </c>
      <c r="G175" s="5">
        <v>1000000</v>
      </c>
      <c r="H175" s="5">
        <v>1500000</v>
      </c>
      <c r="I175" s="5">
        <v>231825</v>
      </c>
      <c r="J175" s="5">
        <f t="shared" si="19"/>
        <v>1268175</v>
      </c>
      <c r="K175" s="4">
        <f t="shared" si="15"/>
        <v>0.15454999999999999</v>
      </c>
    </row>
    <row r="176" spans="1:11" s="1" customFormat="1" ht="27.75" customHeight="1" x14ac:dyDescent="0.25">
      <c r="A176" s="56" t="s">
        <v>5</v>
      </c>
      <c r="B176" s="56" t="s">
        <v>5</v>
      </c>
      <c r="C176" s="56" t="s">
        <v>5</v>
      </c>
      <c r="D176" s="13">
        <v>1114112</v>
      </c>
      <c r="E176" s="12" t="s">
        <v>55</v>
      </c>
      <c r="F176" s="11">
        <v>562984671.67500007</v>
      </c>
      <c r="G176" s="11">
        <v>571474594.02899992</v>
      </c>
      <c r="H176" s="11">
        <f>SUMIF($B$177:$B$183,"article",H177:H183)</f>
        <v>1077282668.3800001</v>
      </c>
      <c r="I176" s="11">
        <f>SUMIF($B$177:$B$183,"article",I177:I183)</f>
        <v>806481277.81000006</v>
      </c>
      <c r="J176" s="11">
        <f>SUMIF($B$177:$B$183,"article",J177:J183)</f>
        <v>270801390.56999999</v>
      </c>
      <c r="K176" s="10">
        <f t="shared" si="15"/>
        <v>0.74862550144130069</v>
      </c>
    </row>
    <row r="177" spans="1:11" s="3" customFormat="1" ht="27.75" customHeight="1" x14ac:dyDescent="0.25">
      <c r="A177" s="9" t="s">
        <v>1</v>
      </c>
      <c r="B177" s="9" t="s">
        <v>1</v>
      </c>
      <c r="C177" s="8">
        <v>1114112</v>
      </c>
      <c r="D177" s="7">
        <v>1</v>
      </c>
      <c r="E177" s="6" t="s">
        <v>3</v>
      </c>
      <c r="F177" s="5">
        <v>402492485.07999992</v>
      </c>
      <c r="G177" s="5">
        <v>422681636.04399991</v>
      </c>
      <c r="H177" s="5">
        <v>944934189.96000004</v>
      </c>
      <c r="I177" s="5">
        <v>719235094.19000006</v>
      </c>
      <c r="J177" s="5">
        <f t="shared" ref="J177:J183" si="20">H177-I177</f>
        <v>225699095.76999998</v>
      </c>
      <c r="K177" s="4">
        <f t="shared" si="15"/>
        <v>0.76114834433120249</v>
      </c>
    </row>
    <row r="178" spans="1:11" s="3" customFormat="1" ht="27.75" customHeight="1" x14ac:dyDescent="0.25">
      <c r="A178" s="9" t="s">
        <v>1</v>
      </c>
      <c r="B178" s="9" t="s">
        <v>1</v>
      </c>
      <c r="C178" s="8">
        <v>1114112</v>
      </c>
      <c r="D178" s="7">
        <v>2</v>
      </c>
      <c r="E178" s="6" t="s">
        <v>2</v>
      </c>
      <c r="F178" s="5">
        <v>86454144.203000009</v>
      </c>
      <c r="G178" s="5">
        <v>45338465.594999999</v>
      </c>
      <c r="H178" s="5">
        <v>27528106.02</v>
      </c>
      <c r="I178" s="5">
        <v>17663003.210000001</v>
      </c>
      <c r="J178" s="5">
        <f t="shared" si="20"/>
        <v>9865102.8099999987</v>
      </c>
      <c r="K178" s="4">
        <f t="shared" si="15"/>
        <v>0.64163525079303663</v>
      </c>
    </row>
    <row r="179" spans="1:11" s="3" customFormat="1" ht="27.75" customHeight="1" x14ac:dyDescent="0.25">
      <c r="A179" s="9" t="s">
        <v>1</v>
      </c>
      <c r="B179" s="9" t="s">
        <v>1</v>
      </c>
      <c r="C179" s="8">
        <v>1114112</v>
      </c>
      <c r="D179" s="7">
        <v>3</v>
      </c>
      <c r="E179" s="6" t="s">
        <v>15</v>
      </c>
      <c r="F179" s="5">
        <v>68950172.112000018</v>
      </c>
      <c r="G179" s="5">
        <v>72293088.390000001</v>
      </c>
      <c r="H179" s="5">
        <v>89820372.400000006</v>
      </c>
      <c r="I179" s="5">
        <v>59768850.410000011</v>
      </c>
      <c r="J179" s="5">
        <f t="shared" si="20"/>
        <v>30051521.989999995</v>
      </c>
      <c r="K179" s="4">
        <f t="shared" si="15"/>
        <v>0.66542643737691753</v>
      </c>
    </row>
    <row r="180" spans="1:11" s="3" customFormat="1" ht="27.75" customHeight="1" x14ac:dyDescent="0.25">
      <c r="A180" s="9" t="s">
        <v>1</v>
      </c>
      <c r="B180" s="9" t="s">
        <v>1</v>
      </c>
      <c r="C180" s="8">
        <v>1114112</v>
      </c>
      <c r="D180" s="7">
        <v>4</v>
      </c>
      <c r="E180" s="6" t="s">
        <v>14</v>
      </c>
      <c r="F180" s="5">
        <v>3164749.32</v>
      </c>
      <c r="G180" s="5">
        <v>2381404</v>
      </c>
      <c r="H180" s="5">
        <v>0</v>
      </c>
      <c r="I180" s="5">
        <v>0</v>
      </c>
      <c r="J180" s="5">
        <f t="shared" si="20"/>
        <v>0</v>
      </c>
      <c r="K180" s="4" t="e">
        <f t="shared" si="15"/>
        <v>#DIV/0!</v>
      </c>
    </row>
    <row r="181" spans="1:11" s="3" customFormat="1" ht="27.75" customHeight="1" x14ac:dyDescent="0.25">
      <c r="A181" s="9" t="s">
        <v>1</v>
      </c>
      <c r="B181" s="9" t="s">
        <v>1</v>
      </c>
      <c r="C181" s="8">
        <v>1114112</v>
      </c>
      <c r="D181" s="7">
        <v>5</v>
      </c>
      <c r="E181" s="6" t="s">
        <v>13</v>
      </c>
      <c r="F181" s="5">
        <v>0</v>
      </c>
      <c r="G181" s="5">
        <v>0</v>
      </c>
      <c r="H181" s="5">
        <v>0</v>
      </c>
      <c r="I181" s="5">
        <v>0</v>
      </c>
      <c r="J181" s="5">
        <f t="shared" si="20"/>
        <v>0</v>
      </c>
      <c r="K181" s="4">
        <f t="shared" si="15"/>
        <v>0</v>
      </c>
    </row>
    <row r="182" spans="1:11" s="3" customFormat="1" ht="27.75" customHeight="1" x14ac:dyDescent="0.25">
      <c r="A182" s="9" t="s">
        <v>1</v>
      </c>
      <c r="B182" s="9" t="s">
        <v>1</v>
      </c>
      <c r="C182" s="8">
        <v>1114112</v>
      </c>
      <c r="D182" s="7">
        <v>7</v>
      </c>
      <c r="E182" s="6" t="s">
        <v>0</v>
      </c>
      <c r="F182" s="5">
        <v>0</v>
      </c>
      <c r="G182" s="5">
        <v>0</v>
      </c>
      <c r="H182" s="5">
        <v>0</v>
      </c>
      <c r="I182" s="5">
        <v>0</v>
      </c>
      <c r="J182" s="5">
        <f t="shared" si="20"/>
        <v>0</v>
      </c>
      <c r="K182" s="4">
        <f t="shared" si="15"/>
        <v>0</v>
      </c>
    </row>
    <row r="183" spans="1:11" s="3" customFormat="1" ht="27.75" customHeight="1" x14ac:dyDescent="0.25">
      <c r="A183" s="9" t="s">
        <v>1</v>
      </c>
      <c r="B183" s="9" t="s">
        <v>1</v>
      </c>
      <c r="C183" s="8">
        <v>1114112</v>
      </c>
      <c r="D183" s="7">
        <v>9</v>
      </c>
      <c r="E183" s="6" t="s">
        <v>12</v>
      </c>
      <c r="F183" s="5">
        <v>1923120.96</v>
      </c>
      <c r="G183" s="5">
        <v>28780000</v>
      </c>
      <c r="H183" s="5">
        <v>15000000</v>
      </c>
      <c r="I183" s="5">
        <v>9814330</v>
      </c>
      <c r="J183" s="5">
        <f t="shared" si="20"/>
        <v>5185670</v>
      </c>
      <c r="K183" s="4">
        <f t="shared" si="15"/>
        <v>0.65428866666666663</v>
      </c>
    </row>
    <row r="184" spans="1:11" s="1" customFormat="1" ht="27.75" customHeight="1" x14ac:dyDescent="0.25">
      <c r="A184" s="9" t="s">
        <v>5</v>
      </c>
      <c r="B184" s="9" t="s">
        <v>5</v>
      </c>
      <c r="C184" s="9" t="s">
        <v>5</v>
      </c>
      <c r="D184" s="13">
        <v>1114115</v>
      </c>
      <c r="E184" s="12" t="s">
        <v>137</v>
      </c>
      <c r="F184" s="11">
        <v>23093809.440000001</v>
      </c>
      <c r="G184" s="11">
        <v>21985709.160000004</v>
      </c>
      <c r="H184" s="11">
        <f>SUMIF($B$185:$B$191,"article",H185:H191)</f>
        <v>36201041.43</v>
      </c>
      <c r="I184" s="11">
        <f>SUMIF($B$185:$B$191,"article",I185:I191)</f>
        <v>28220998.640000004</v>
      </c>
      <c r="J184" s="11">
        <f>SUMIF($B$185:$B$191,"article",J185:J191)</f>
        <v>7980042.7899999954</v>
      </c>
      <c r="K184" s="10">
        <f t="shared" si="15"/>
        <v>0.77956317070516956</v>
      </c>
    </row>
    <row r="185" spans="1:11" s="3" customFormat="1" ht="27.75" customHeight="1" x14ac:dyDescent="0.25">
      <c r="A185" s="9" t="s">
        <v>1</v>
      </c>
      <c r="B185" s="9" t="s">
        <v>1</v>
      </c>
      <c r="C185" s="8">
        <v>1114115</v>
      </c>
      <c r="D185" s="7">
        <v>1</v>
      </c>
      <c r="E185" s="6" t="s">
        <v>3</v>
      </c>
      <c r="F185" s="5">
        <v>19732652.52</v>
      </c>
      <c r="G185" s="5">
        <v>18810709.160000004</v>
      </c>
      <c r="H185" s="5">
        <v>27541041.43</v>
      </c>
      <c r="I185" s="5">
        <v>21761949.370000005</v>
      </c>
      <c r="J185" s="5">
        <f t="shared" ref="J185:J191" si="21">H185-I185</f>
        <v>5779092.0599999949</v>
      </c>
      <c r="K185" s="4">
        <f t="shared" si="15"/>
        <v>0.79016435980866995</v>
      </c>
    </row>
    <row r="186" spans="1:11" s="3" customFormat="1" ht="27.75" customHeight="1" x14ac:dyDescent="0.25">
      <c r="A186" s="9" t="s">
        <v>1</v>
      </c>
      <c r="B186" s="9" t="s">
        <v>1</v>
      </c>
      <c r="C186" s="8">
        <v>1114115</v>
      </c>
      <c r="D186" s="7">
        <v>2</v>
      </c>
      <c r="E186" s="6" t="s">
        <v>2</v>
      </c>
      <c r="F186" s="5">
        <v>3361156.9200000004</v>
      </c>
      <c r="G186" s="5">
        <v>3175000</v>
      </c>
      <c r="H186" s="5">
        <v>8660000</v>
      </c>
      <c r="I186" s="5">
        <v>6459049.2699999996</v>
      </c>
      <c r="J186" s="5">
        <f t="shared" si="21"/>
        <v>2200950.7300000004</v>
      </c>
      <c r="K186" s="4">
        <f t="shared" si="15"/>
        <v>0.74584864549653573</v>
      </c>
    </row>
    <row r="187" spans="1:11" s="3" customFormat="1" ht="27.75" customHeight="1" x14ac:dyDescent="0.25">
      <c r="A187" s="9" t="s">
        <v>1</v>
      </c>
      <c r="B187" s="9" t="s">
        <v>1</v>
      </c>
      <c r="C187" s="8">
        <v>1114115</v>
      </c>
      <c r="D187" s="7">
        <v>3</v>
      </c>
      <c r="E187" s="6" t="s">
        <v>15</v>
      </c>
      <c r="F187" s="5">
        <v>0</v>
      </c>
      <c r="G187" s="5">
        <v>0</v>
      </c>
      <c r="H187" s="5">
        <v>0</v>
      </c>
      <c r="I187" s="5">
        <v>0</v>
      </c>
      <c r="J187" s="5">
        <f t="shared" si="21"/>
        <v>0</v>
      </c>
      <c r="K187" s="4">
        <f t="shared" si="15"/>
        <v>0</v>
      </c>
    </row>
    <row r="188" spans="1:11" s="3" customFormat="1" ht="27.75" customHeight="1" x14ac:dyDescent="0.25">
      <c r="A188" s="9" t="s">
        <v>1</v>
      </c>
      <c r="B188" s="9" t="s">
        <v>1</v>
      </c>
      <c r="C188" s="8">
        <v>1114115</v>
      </c>
      <c r="D188" s="7">
        <v>4</v>
      </c>
      <c r="E188" s="6" t="s">
        <v>14</v>
      </c>
      <c r="F188" s="5">
        <v>0</v>
      </c>
      <c r="G188" s="5">
        <v>0</v>
      </c>
      <c r="H188" s="5">
        <v>0</v>
      </c>
      <c r="I188" s="5">
        <v>0</v>
      </c>
      <c r="J188" s="5">
        <f t="shared" si="21"/>
        <v>0</v>
      </c>
      <c r="K188" s="4">
        <f t="shared" si="15"/>
        <v>0</v>
      </c>
    </row>
    <row r="189" spans="1:11" s="3" customFormat="1" ht="27.75" customHeight="1" x14ac:dyDescent="0.25">
      <c r="A189" s="9" t="s">
        <v>1</v>
      </c>
      <c r="B189" s="9" t="s">
        <v>1</v>
      </c>
      <c r="C189" s="8">
        <v>1114115</v>
      </c>
      <c r="D189" s="7">
        <v>5</v>
      </c>
      <c r="E189" s="6" t="s">
        <v>13</v>
      </c>
      <c r="F189" s="5">
        <v>0</v>
      </c>
      <c r="G189" s="5">
        <v>0</v>
      </c>
      <c r="H189" s="5">
        <v>0</v>
      </c>
      <c r="I189" s="5">
        <v>0</v>
      </c>
      <c r="J189" s="5">
        <f t="shared" si="21"/>
        <v>0</v>
      </c>
      <c r="K189" s="4">
        <f t="shared" si="15"/>
        <v>0</v>
      </c>
    </row>
    <row r="190" spans="1:11" s="3" customFormat="1" ht="27.75" customHeight="1" x14ac:dyDescent="0.25">
      <c r="A190" s="9" t="s">
        <v>1</v>
      </c>
      <c r="B190" s="9" t="s">
        <v>1</v>
      </c>
      <c r="C190" s="8">
        <v>1114115</v>
      </c>
      <c r="D190" s="7">
        <v>7</v>
      </c>
      <c r="E190" s="6" t="s">
        <v>0</v>
      </c>
      <c r="F190" s="5">
        <v>0</v>
      </c>
      <c r="G190" s="5">
        <v>0</v>
      </c>
      <c r="H190" s="5">
        <v>0</v>
      </c>
      <c r="I190" s="5">
        <v>0</v>
      </c>
      <c r="J190" s="5">
        <f t="shared" si="21"/>
        <v>0</v>
      </c>
      <c r="K190" s="4">
        <f t="shared" si="15"/>
        <v>0</v>
      </c>
    </row>
    <row r="191" spans="1:11" s="3" customFormat="1" ht="27.75" customHeight="1" x14ac:dyDescent="0.25">
      <c r="A191" s="9" t="s">
        <v>1</v>
      </c>
      <c r="B191" s="9" t="s">
        <v>1</v>
      </c>
      <c r="C191" s="8">
        <v>1114115</v>
      </c>
      <c r="D191" s="7">
        <v>9</v>
      </c>
      <c r="E191" s="6" t="s">
        <v>12</v>
      </c>
      <c r="F191" s="5">
        <v>0</v>
      </c>
      <c r="G191" s="5">
        <v>0</v>
      </c>
      <c r="H191" s="5">
        <v>0</v>
      </c>
      <c r="I191" s="5">
        <v>0</v>
      </c>
      <c r="J191" s="5">
        <f t="shared" si="21"/>
        <v>0</v>
      </c>
      <c r="K191" s="4">
        <f t="shared" si="15"/>
        <v>0</v>
      </c>
    </row>
    <row r="192" spans="1:11" s="1" customFormat="1" ht="27.75" customHeight="1" x14ac:dyDescent="0.25">
      <c r="A192" s="55" t="s">
        <v>5</v>
      </c>
      <c r="B192" s="55" t="s">
        <v>5</v>
      </c>
      <c r="C192" s="55" t="s">
        <v>5</v>
      </c>
      <c r="D192" s="13">
        <v>1114116</v>
      </c>
      <c r="E192" s="12" t="s">
        <v>136</v>
      </c>
      <c r="F192" s="11">
        <v>61999951.878000006</v>
      </c>
      <c r="G192" s="11">
        <v>62001644.590500005</v>
      </c>
      <c r="H192" s="11">
        <f>SUMIF($B$193:$B$199,"article",H193:H199)</f>
        <v>111192486.71000001</v>
      </c>
      <c r="I192" s="11">
        <f>SUMIF($B$193:$B$199,"article",I193:I199)</f>
        <v>98199358.140000001</v>
      </c>
      <c r="J192" s="11">
        <f>SUMIF($B$193:$B$199,"article",J193:J199)</f>
        <v>12993128.570000011</v>
      </c>
      <c r="K192" s="10">
        <f t="shared" si="15"/>
        <v>0.88314742340561869</v>
      </c>
    </row>
    <row r="193" spans="1:11" s="3" customFormat="1" ht="27.75" customHeight="1" x14ac:dyDescent="0.25">
      <c r="A193" s="9" t="s">
        <v>1</v>
      </c>
      <c r="B193" s="9" t="s">
        <v>1</v>
      </c>
      <c r="C193" s="8">
        <v>1114116</v>
      </c>
      <c r="D193" s="7">
        <v>1</v>
      </c>
      <c r="E193" s="6" t="s">
        <v>3</v>
      </c>
      <c r="F193" s="5">
        <v>48350615.960000001</v>
      </c>
      <c r="G193" s="5">
        <v>48352592.620500006</v>
      </c>
      <c r="H193" s="5">
        <v>91543434.540000007</v>
      </c>
      <c r="I193" s="5">
        <v>81158139.969999999</v>
      </c>
      <c r="J193" s="5">
        <f t="shared" ref="J193:J199" si="22">H193-I193</f>
        <v>10385294.570000008</v>
      </c>
      <c r="K193" s="4">
        <f t="shared" si="15"/>
        <v>0.8865533653813028</v>
      </c>
    </row>
    <row r="194" spans="1:11" s="3" customFormat="1" ht="27.75" customHeight="1" x14ac:dyDescent="0.25">
      <c r="A194" s="9" t="s">
        <v>1</v>
      </c>
      <c r="B194" s="9" t="s">
        <v>1</v>
      </c>
      <c r="C194" s="8">
        <v>1114116</v>
      </c>
      <c r="D194" s="7">
        <v>2</v>
      </c>
      <c r="E194" s="6" t="s">
        <v>2</v>
      </c>
      <c r="F194" s="5">
        <v>13649335.918000001</v>
      </c>
      <c r="G194" s="5">
        <v>13649051.970000001</v>
      </c>
      <c r="H194" s="5">
        <v>19649052.170000002</v>
      </c>
      <c r="I194" s="5">
        <v>17041218.169999998</v>
      </c>
      <c r="J194" s="5">
        <f t="shared" si="22"/>
        <v>2607834.0000000037</v>
      </c>
      <c r="K194" s="4">
        <f t="shared" si="15"/>
        <v>0.8672793996658209</v>
      </c>
    </row>
    <row r="195" spans="1:11" s="3" customFormat="1" ht="27.75" customHeight="1" x14ac:dyDescent="0.25">
      <c r="A195" s="9" t="s">
        <v>1</v>
      </c>
      <c r="B195" s="9" t="s">
        <v>1</v>
      </c>
      <c r="C195" s="8">
        <v>1114116</v>
      </c>
      <c r="D195" s="7">
        <v>3</v>
      </c>
      <c r="E195" s="6" t="s">
        <v>15</v>
      </c>
      <c r="F195" s="5">
        <v>0</v>
      </c>
      <c r="G195" s="5">
        <v>0</v>
      </c>
      <c r="H195" s="5">
        <v>0</v>
      </c>
      <c r="I195" s="5">
        <v>0</v>
      </c>
      <c r="J195" s="5">
        <f t="shared" si="22"/>
        <v>0</v>
      </c>
      <c r="K195" s="4">
        <f t="shared" si="15"/>
        <v>0</v>
      </c>
    </row>
    <row r="196" spans="1:11" s="3" customFormat="1" ht="27.75" customHeight="1" x14ac:dyDescent="0.25">
      <c r="A196" s="9" t="s">
        <v>1</v>
      </c>
      <c r="B196" s="9" t="s">
        <v>1</v>
      </c>
      <c r="C196" s="8">
        <v>1114116</v>
      </c>
      <c r="D196" s="7">
        <v>4</v>
      </c>
      <c r="E196" s="6" t="s">
        <v>14</v>
      </c>
      <c r="F196" s="5">
        <v>0</v>
      </c>
      <c r="G196" s="5">
        <v>0</v>
      </c>
      <c r="H196" s="5">
        <v>0</v>
      </c>
      <c r="I196" s="5">
        <v>0</v>
      </c>
      <c r="J196" s="5">
        <f t="shared" si="22"/>
        <v>0</v>
      </c>
      <c r="K196" s="4">
        <f t="shared" ref="K196:K259" si="23">IF(G196&lt;&gt;0,I196/H196,0)</f>
        <v>0</v>
      </c>
    </row>
    <row r="197" spans="1:11" s="3" customFormat="1" ht="27.75" customHeight="1" x14ac:dyDescent="0.25">
      <c r="A197" s="9" t="s">
        <v>1</v>
      </c>
      <c r="B197" s="9" t="s">
        <v>1</v>
      </c>
      <c r="C197" s="8">
        <v>1114116</v>
      </c>
      <c r="D197" s="7">
        <v>5</v>
      </c>
      <c r="E197" s="6" t="s">
        <v>13</v>
      </c>
      <c r="F197" s="5">
        <v>0</v>
      </c>
      <c r="G197" s="5">
        <v>0</v>
      </c>
      <c r="H197" s="5">
        <v>0</v>
      </c>
      <c r="I197" s="5">
        <v>0</v>
      </c>
      <c r="J197" s="5">
        <f t="shared" si="22"/>
        <v>0</v>
      </c>
      <c r="K197" s="4">
        <f t="shared" si="23"/>
        <v>0</v>
      </c>
    </row>
    <row r="198" spans="1:11" s="3" customFormat="1" ht="27.75" customHeight="1" x14ac:dyDescent="0.25">
      <c r="A198" s="9" t="s">
        <v>1</v>
      </c>
      <c r="B198" s="9" t="s">
        <v>1</v>
      </c>
      <c r="C198" s="8">
        <v>1114116</v>
      </c>
      <c r="D198" s="7">
        <v>7</v>
      </c>
      <c r="E198" s="6" t="s">
        <v>0</v>
      </c>
      <c r="F198" s="5">
        <v>0</v>
      </c>
      <c r="G198" s="5">
        <v>0</v>
      </c>
      <c r="H198" s="5">
        <v>0</v>
      </c>
      <c r="I198" s="5">
        <v>0</v>
      </c>
      <c r="J198" s="5">
        <f t="shared" si="22"/>
        <v>0</v>
      </c>
      <c r="K198" s="4">
        <f t="shared" si="23"/>
        <v>0</v>
      </c>
    </row>
    <row r="199" spans="1:11" s="3" customFormat="1" ht="27.75" customHeight="1" x14ac:dyDescent="0.25">
      <c r="A199" s="9" t="s">
        <v>1</v>
      </c>
      <c r="B199" s="9" t="s">
        <v>1</v>
      </c>
      <c r="C199" s="8">
        <v>1114116</v>
      </c>
      <c r="D199" s="7">
        <v>9</v>
      </c>
      <c r="E199" s="6" t="s">
        <v>12</v>
      </c>
      <c r="F199" s="5">
        <v>0</v>
      </c>
      <c r="G199" s="5">
        <v>0</v>
      </c>
      <c r="H199" s="5">
        <v>0</v>
      </c>
      <c r="I199" s="5">
        <v>0</v>
      </c>
      <c r="J199" s="5">
        <f t="shared" si="22"/>
        <v>0</v>
      </c>
      <c r="K199" s="4">
        <f t="shared" si="23"/>
        <v>0</v>
      </c>
    </row>
    <row r="200" spans="1:11" s="1" customFormat="1" ht="27.75" customHeight="1" x14ac:dyDescent="0.25">
      <c r="A200" s="9" t="s">
        <v>5</v>
      </c>
      <c r="B200" s="9" t="s">
        <v>5</v>
      </c>
      <c r="C200" s="9" t="s">
        <v>5</v>
      </c>
      <c r="D200" s="13">
        <v>1114117</v>
      </c>
      <c r="E200" s="12" t="s">
        <v>135</v>
      </c>
      <c r="F200" s="11">
        <v>35000000.038000003</v>
      </c>
      <c r="G200" s="11">
        <v>32124642.5</v>
      </c>
      <c r="H200" s="11">
        <f>SUMIF($B$201:$B$207,"article",H201:H207)</f>
        <v>48432928.260000005</v>
      </c>
      <c r="I200" s="11">
        <f>SUMIF($B$201:$B$207,"article",I201:I207)</f>
        <v>37667322.43</v>
      </c>
      <c r="J200" s="11">
        <f>SUMIF($B$201:$B$207,"article",J201:J207)</f>
        <v>10765605.830000002</v>
      </c>
      <c r="K200" s="10">
        <f t="shared" si="23"/>
        <v>0.7777213516348308</v>
      </c>
    </row>
    <row r="201" spans="1:11" s="3" customFormat="1" ht="27.75" customHeight="1" x14ac:dyDescent="0.25">
      <c r="A201" s="9" t="s">
        <v>1</v>
      </c>
      <c r="B201" s="9" t="s">
        <v>1</v>
      </c>
      <c r="C201" s="8">
        <v>1114117</v>
      </c>
      <c r="D201" s="7">
        <v>1</v>
      </c>
      <c r="E201" s="6" t="s">
        <v>3</v>
      </c>
      <c r="F201" s="5">
        <v>19217409.999999996</v>
      </c>
      <c r="G201" s="5">
        <v>17724642.5</v>
      </c>
      <c r="H201" s="5">
        <v>31016121.260000002</v>
      </c>
      <c r="I201" s="5">
        <v>24169512.43</v>
      </c>
      <c r="J201" s="5">
        <f t="shared" ref="J201:J207" si="24">H201-I201</f>
        <v>6846608.8300000019</v>
      </c>
      <c r="K201" s="4">
        <f t="shared" si="23"/>
        <v>0.77925644626526069</v>
      </c>
    </row>
    <row r="202" spans="1:11" s="3" customFormat="1" ht="27.75" customHeight="1" x14ac:dyDescent="0.25">
      <c r="A202" s="9" t="s">
        <v>1</v>
      </c>
      <c r="B202" s="9" t="s">
        <v>1</v>
      </c>
      <c r="C202" s="8">
        <v>1114117</v>
      </c>
      <c r="D202" s="7">
        <v>2</v>
      </c>
      <c r="E202" s="6" t="s">
        <v>2</v>
      </c>
      <c r="F202" s="5">
        <v>15782590.038000003</v>
      </c>
      <c r="G202" s="5">
        <v>14400000</v>
      </c>
      <c r="H202" s="5">
        <v>17416807</v>
      </c>
      <c r="I202" s="5">
        <v>13497810</v>
      </c>
      <c r="J202" s="5">
        <f t="shared" si="24"/>
        <v>3918997</v>
      </c>
      <c r="K202" s="4">
        <f t="shared" si="23"/>
        <v>0.77498763120013903</v>
      </c>
    </row>
    <row r="203" spans="1:11" s="3" customFormat="1" ht="27.75" customHeight="1" x14ac:dyDescent="0.25">
      <c r="A203" s="9" t="s">
        <v>1</v>
      </c>
      <c r="B203" s="9" t="s">
        <v>1</v>
      </c>
      <c r="C203" s="8">
        <v>1114117</v>
      </c>
      <c r="D203" s="7">
        <v>3</v>
      </c>
      <c r="E203" s="6" t="s">
        <v>15</v>
      </c>
      <c r="F203" s="5">
        <v>0</v>
      </c>
      <c r="G203" s="5">
        <v>0</v>
      </c>
      <c r="H203" s="5">
        <v>0</v>
      </c>
      <c r="I203" s="5">
        <v>0</v>
      </c>
      <c r="J203" s="5">
        <f t="shared" si="24"/>
        <v>0</v>
      </c>
      <c r="K203" s="4">
        <f t="shared" si="23"/>
        <v>0</v>
      </c>
    </row>
    <row r="204" spans="1:11" s="3" customFormat="1" ht="27.75" customHeight="1" x14ac:dyDescent="0.25">
      <c r="A204" s="9" t="s">
        <v>1</v>
      </c>
      <c r="B204" s="9" t="s">
        <v>1</v>
      </c>
      <c r="C204" s="8">
        <v>1114117</v>
      </c>
      <c r="D204" s="7">
        <v>4</v>
      </c>
      <c r="E204" s="6" t="s">
        <v>14</v>
      </c>
      <c r="F204" s="5">
        <v>0</v>
      </c>
      <c r="G204" s="5">
        <v>0</v>
      </c>
      <c r="H204" s="5">
        <v>0</v>
      </c>
      <c r="I204" s="5">
        <v>0</v>
      </c>
      <c r="J204" s="5">
        <f t="shared" si="24"/>
        <v>0</v>
      </c>
      <c r="K204" s="4">
        <f t="shared" si="23"/>
        <v>0</v>
      </c>
    </row>
    <row r="205" spans="1:11" s="3" customFormat="1" ht="27.75" customHeight="1" x14ac:dyDescent="0.25">
      <c r="A205" s="9" t="s">
        <v>1</v>
      </c>
      <c r="B205" s="9" t="s">
        <v>1</v>
      </c>
      <c r="C205" s="8">
        <v>1114117</v>
      </c>
      <c r="D205" s="7">
        <v>5</v>
      </c>
      <c r="E205" s="6" t="s">
        <v>13</v>
      </c>
      <c r="F205" s="5">
        <v>0</v>
      </c>
      <c r="G205" s="5">
        <v>0</v>
      </c>
      <c r="H205" s="5">
        <v>0</v>
      </c>
      <c r="I205" s="5">
        <v>0</v>
      </c>
      <c r="J205" s="5">
        <f t="shared" si="24"/>
        <v>0</v>
      </c>
      <c r="K205" s="4">
        <f t="shared" si="23"/>
        <v>0</v>
      </c>
    </row>
    <row r="206" spans="1:11" s="3" customFormat="1" ht="27.75" customHeight="1" x14ac:dyDescent="0.25">
      <c r="A206" s="9" t="s">
        <v>1</v>
      </c>
      <c r="B206" s="9" t="s">
        <v>1</v>
      </c>
      <c r="C206" s="8">
        <v>1114117</v>
      </c>
      <c r="D206" s="7">
        <v>7</v>
      </c>
      <c r="E206" s="6" t="s">
        <v>0</v>
      </c>
      <c r="F206" s="5">
        <v>0</v>
      </c>
      <c r="G206" s="5">
        <v>0</v>
      </c>
      <c r="H206" s="5">
        <v>0</v>
      </c>
      <c r="I206" s="5">
        <v>0</v>
      </c>
      <c r="J206" s="5">
        <f t="shared" si="24"/>
        <v>0</v>
      </c>
      <c r="K206" s="4">
        <f t="shared" si="23"/>
        <v>0</v>
      </c>
    </row>
    <row r="207" spans="1:11" s="3" customFormat="1" ht="27.75" customHeight="1" x14ac:dyDescent="0.25">
      <c r="A207" s="9" t="s">
        <v>1</v>
      </c>
      <c r="B207" s="9" t="s">
        <v>1</v>
      </c>
      <c r="C207" s="8">
        <v>1114117</v>
      </c>
      <c r="D207" s="7">
        <v>9</v>
      </c>
      <c r="E207" s="6" t="s">
        <v>12</v>
      </c>
      <c r="F207" s="5">
        <v>0</v>
      </c>
      <c r="G207" s="5">
        <v>0</v>
      </c>
      <c r="H207" s="5">
        <v>0</v>
      </c>
      <c r="I207" s="5">
        <v>0</v>
      </c>
      <c r="J207" s="5">
        <f t="shared" si="24"/>
        <v>0</v>
      </c>
      <c r="K207" s="4">
        <f t="shared" si="23"/>
        <v>0</v>
      </c>
    </row>
    <row r="208" spans="1:11" s="1" customFormat="1" ht="27.75" customHeight="1" x14ac:dyDescent="0.25">
      <c r="A208" s="9" t="s">
        <v>5</v>
      </c>
      <c r="B208" s="9" t="s">
        <v>5</v>
      </c>
      <c r="C208" s="9" t="s">
        <v>5</v>
      </c>
      <c r="D208" s="13">
        <v>1114118</v>
      </c>
      <c r="E208" s="54" t="s">
        <v>134</v>
      </c>
      <c r="F208" s="11">
        <v>7740558.1220000004</v>
      </c>
      <c r="G208" s="11">
        <v>6365390</v>
      </c>
      <c r="H208" s="11">
        <f>SUMIF($B$209:$B$215,"article",H209:H215)</f>
        <v>13580450.460000001</v>
      </c>
      <c r="I208" s="11">
        <f>SUMIF($B$209:$B$215,"article",I209:I215)</f>
        <v>7623453.3399999999</v>
      </c>
      <c r="J208" s="11">
        <f>SUMIF($B$209:$B$215,"article",J209:J215)</f>
        <v>5956997.120000001</v>
      </c>
      <c r="K208" s="10">
        <f t="shared" si="23"/>
        <v>0.5613549684860748</v>
      </c>
    </row>
    <row r="209" spans="1:11" s="3" customFormat="1" ht="27.75" customHeight="1" x14ac:dyDescent="0.25">
      <c r="A209" s="9" t="s">
        <v>1</v>
      </c>
      <c r="B209" s="9" t="s">
        <v>1</v>
      </c>
      <c r="C209" s="8">
        <v>1114118</v>
      </c>
      <c r="D209" s="7">
        <v>1</v>
      </c>
      <c r="E209" s="6" t="s">
        <v>3</v>
      </c>
      <c r="F209" s="5">
        <v>7255598.1600000001</v>
      </c>
      <c r="G209" s="5">
        <v>6365390</v>
      </c>
      <c r="H209" s="5">
        <v>13580450.460000001</v>
      </c>
      <c r="I209" s="5">
        <v>7623453.3399999999</v>
      </c>
      <c r="J209" s="5">
        <f t="shared" ref="J209:J215" si="25">H209-I209</f>
        <v>5956997.120000001</v>
      </c>
      <c r="K209" s="4">
        <f t="shared" si="23"/>
        <v>0.5613549684860748</v>
      </c>
    </row>
    <row r="210" spans="1:11" s="3" customFormat="1" ht="27.75" customHeight="1" x14ac:dyDescent="0.25">
      <c r="A210" s="9" t="s">
        <v>1</v>
      </c>
      <c r="B210" s="9" t="s">
        <v>1</v>
      </c>
      <c r="C210" s="8">
        <v>1114118</v>
      </c>
      <c r="D210" s="7">
        <v>2</v>
      </c>
      <c r="E210" s="6" t="s">
        <v>2</v>
      </c>
      <c r="F210" s="5">
        <v>484959.96200000006</v>
      </c>
      <c r="G210" s="5">
        <v>0</v>
      </c>
      <c r="H210" s="5">
        <v>0</v>
      </c>
      <c r="I210" s="5">
        <v>0</v>
      </c>
      <c r="J210" s="5">
        <f t="shared" si="25"/>
        <v>0</v>
      </c>
      <c r="K210" s="4">
        <f t="shared" si="23"/>
        <v>0</v>
      </c>
    </row>
    <row r="211" spans="1:11" s="3" customFormat="1" ht="27.75" customHeight="1" x14ac:dyDescent="0.25">
      <c r="A211" s="9" t="s">
        <v>1</v>
      </c>
      <c r="B211" s="9" t="s">
        <v>1</v>
      </c>
      <c r="C211" s="8">
        <v>1114118</v>
      </c>
      <c r="D211" s="7">
        <v>3</v>
      </c>
      <c r="E211" s="6" t="s">
        <v>15</v>
      </c>
      <c r="F211" s="5">
        <v>0</v>
      </c>
      <c r="G211" s="5">
        <v>0</v>
      </c>
      <c r="H211" s="5">
        <v>0</v>
      </c>
      <c r="I211" s="5">
        <v>0</v>
      </c>
      <c r="J211" s="5">
        <f t="shared" si="25"/>
        <v>0</v>
      </c>
      <c r="K211" s="4">
        <f t="shared" si="23"/>
        <v>0</v>
      </c>
    </row>
    <row r="212" spans="1:11" s="3" customFormat="1" ht="27.75" customHeight="1" x14ac:dyDescent="0.25">
      <c r="A212" s="9" t="s">
        <v>1</v>
      </c>
      <c r="B212" s="9" t="s">
        <v>1</v>
      </c>
      <c r="C212" s="8">
        <v>1114118</v>
      </c>
      <c r="D212" s="7">
        <v>4</v>
      </c>
      <c r="E212" s="6" t="s">
        <v>14</v>
      </c>
      <c r="F212" s="5">
        <v>0</v>
      </c>
      <c r="G212" s="5">
        <v>0</v>
      </c>
      <c r="H212" s="5">
        <v>0</v>
      </c>
      <c r="I212" s="5">
        <v>0</v>
      </c>
      <c r="J212" s="5">
        <f t="shared" si="25"/>
        <v>0</v>
      </c>
      <c r="K212" s="4">
        <f t="shared" si="23"/>
        <v>0</v>
      </c>
    </row>
    <row r="213" spans="1:11" s="3" customFormat="1" ht="27.75" customHeight="1" x14ac:dyDescent="0.25">
      <c r="A213" s="9" t="s">
        <v>1</v>
      </c>
      <c r="B213" s="9" t="s">
        <v>1</v>
      </c>
      <c r="C213" s="8">
        <v>1114118</v>
      </c>
      <c r="D213" s="7">
        <v>5</v>
      </c>
      <c r="E213" s="6" t="s">
        <v>13</v>
      </c>
      <c r="F213" s="5">
        <v>0</v>
      </c>
      <c r="G213" s="5">
        <v>0</v>
      </c>
      <c r="H213" s="5">
        <v>0</v>
      </c>
      <c r="I213" s="5">
        <v>0</v>
      </c>
      <c r="J213" s="5">
        <f t="shared" si="25"/>
        <v>0</v>
      </c>
      <c r="K213" s="4">
        <f t="shared" si="23"/>
        <v>0</v>
      </c>
    </row>
    <row r="214" spans="1:11" s="3" customFormat="1" ht="27.75" customHeight="1" x14ac:dyDescent="0.25">
      <c r="A214" s="9" t="s">
        <v>1</v>
      </c>
      <c r="B214" s="9" t="s">
        <v>1</v>
      </c>
      <c r="C214" s="8">
        <v>1114118</v>
      </c>
      <c r="D214" s="7">
        <v>7</v>
      </c>
      <c r="E214" s="6" t="s">
        <v>0</v>
      </c>
      <c r="F214" s="5">
        <v>0</v>
      </c>
      <c r="G214" s="5">
        <v>0</v>
      </c>
      <c r="H214" s="5">
        <v>0</v>
      </c>
      <c r="I214" s="5">
        <v>0</v>
      </c>
      <c r="J214" s="5">
        <f t="shared" si="25"/>
        <v>0</v>
      </c>
      <c r="K214" s="4">
        <f t="shared" si="23"/>
        <v>0</v>
      </c>
    </row>
    <row r="215" spans="1:11" s="3" customFormat="1" ht="27.75" customHeight="1" x14ac:dyDescent="0.25">
      <c r="A215" s="9" t="s">
        <v>1</v>
      </c>
      <c r="B215" s="9" t="s">
        <v>1</v>
      </c>
      <c r="C215" s="8">
        <v>1114118</v>
      </c>
      <c r="D215" s="7">
        <v>9</v>
      </c>
      <c r="E215" s="6" t="s">
        <v>12</v>
      </c>
      <c r="F215" s="5">
        <v>0</v>
      </c>
      <c r="G215" s="5">
        <v>0</v>
      </c>
      <c r="H215" s="5">
        <v>0</v>
      </c>
      <c r="I215" s="5">
        <v>0</v>
      </c>
      <c r="J215" s="5">
        <f t="shared" si="25"/>
        <v>0</v>
      </c>
      <c r="K215" s="4">
        <f t="shared" si="23"/>
        <v>0</v>
      </c>
    </row>
    <row r="216" spans="1:11" s="1" customFormat="1" ht="27.75" customHeight="1" x14ac:dyDescent="0.25">
      <c r="A216" s="9" t="s">
        <v>5</v>
      </c>
      <c r="B216" s="9" t="s">
        <v>5</v>
      </c>
      <c r="C216" s="9" t="s">
        <v>5</v>
      </c>
      <c r="D216" s="13">
        <v>1114119</v>
      </c>
      <c r="E216" s="12" t="s">
        <v>133</v>
      </c>
      <c r="F216" s="11">
        <v>60000001.001999997</v>
      </c>
      <c r="G216" s="11">
        <v>55148086.818999998</v>
      </c>
      <c r="H216" s="11">
        <f>SUMIF($B$217:$B$223,"article",H217:H223)</f>
        <v>88475580.319999993</v>
      </c>
      <c r="I216" s="11">
        <f>SUMIF($B$217:$B$223,"article",I217:I223)</f>
        <v>73034120.879999995</v>
      </c>
      <c r="J216" s="11">
        <f>SUMIF($B$217:$B$223,"article",J217:J223)</f>
        <v>15441459.439999994</v>
      </c>
      <c r="K216" s="10">
        <f t="shared" si="23"/>
        <v>0.82547207507256737</v>
      </c>
    </row>
    <row r="217" spans="1:11" s="3" customFormat="1" ht="27.75" customHeight="1" x14ac:dyDescent="0.25">
      <c r="A217" s="9" t="s">
        <v>1</v>
      </c>
      <c r="B217" s="9" t="s">
        <v>1</v>
      </c>
      <c r="C217" s="8">
        <v>1114119</v>
      </c>
      <c r="D217" s="7">
        <v>1</v>
      </c>
      <c r="E217" s="6" t="s">
        <v>3</v>
      </c>
      <c r="F217" s="5">
        <v>46304432.869999997</v>
      </c>
      <c r="G217" s="5">
        <v>43270921.818999998</v>
      </c>
      <c r="H217" s="5">
        <v>69693117.819999993</v>
      </c>
      <c r="I217" s="5">
        <v>61369402.109999999</v>
      </c>
      <c r="J217" s="5">
        <f t="shared" ref="J217:J223" si="26">H217-I217</f>
        <v>8323715.7099999934</v>
      </c>
      <c r="K217" s="4">
        <f t="shared" si="23"/>
        <v>0.88056617395855241</v>
      </c>
    </row>
    <row r="218" spans="1:11" s="3" customFormat="1" ht="27.75" customHeight="1" x14ac:dyDescent="0.25">
      <c r="A218" s="9" t="s">
        <v>1</v>
      </c>
      <c r="B218" s="9" t="s">
        <v>1</v>
      </c>
      <c r="C218" s="8">
        <v>1114119</v>
      </c>
      <c r="D218" s="7">
        <v>2</v>
      </c>
      <c r="E218" s="6" t="s">
        <v>2</v>
      </c>
      <c r="F218" s="5">
        <v>13695568.131999999</v>
      </c>
      <c r="G218" s="5">
        <v>11877165</v>
      </c>
      <c r="H218" s="5">
        <v>18782462.5</v>
      </c>
      <c r="I218" s="5">
        <v>11664718.77</v>
      </c>
      <c r="J218" s="5">
        <f t="shared" si="26"/>
        <v>7117743.7300000004</v>
      </c>
      <c r="K218" s="4">
        <f t="shared" si="23"/>
        <v>0.62104310177645772</v>
      </c>
    </row>
    <row r="219" spans="1:11" s="3" customFormat="1" ht="27.75" customHeight="1" x14ac:dyDescent="0.25">
      <c r="A219" s="9" t="s">
        <v>1</v>
      </c>
      <c r="B219" s="9" t="s">
        <v>1</v>
      </c>
      <c r="C219" s="8">
        <v>1114119</v>
      </c>
      <c r="D219" s="7">
        <v>3</v>
      </c>
      <c r="E219" s="6" t="s">
        <v>15</v>
      </c>
      <c r="F219" s="5">
        <v>0</v>
      </c>
      <c r="G219" s="5">
        <v>0</v>
      </c>
      <c r="H219" s="5">
        <v>0</v>
      </c>
      <c r="I219" s="5">
        <v>0</v>
      </c>
      <c r="J219" s="5">
        <f t="shared" si="26"/>
        <v>0</v>
      </c>
      <c r="K219" s="4">
        <f t="shared" si="23"/>
        <v>0</v>
      </c>
    </row>
    <row r="220" spans="1:11" s="3" customFormat="1" ht="27.75" customHeight="1" x14ac:dyDescent="0.25">
      <c r="A220" s="9" t="s">
        <v>1</v>
      </c>
      <c r="B220" s="9" t="s">
        <v>1</v>
      </c>
      <c r="C220" s="8">
        <v>1114119</v>
      </c>
      <c r="D220" s="7">
        <v>4</v>
      </c>
      <c r="E220" s="6" t="s">
        <v>14</v>
      </c>
      <c r="F220" s="5">
        <v>0</v>
      </c>
      <c r="G220" s="5">
        <v>0</v>
      </c>
      <c r="H220" s="5">
        <v>0</v>
      </c>
      <c r="I220" s="5">
        <v>0</v>
      </c>
      <c r="J220" s="5">
        <f t="shared" si="26"/>
        <v>0</v>
      </c>
      <c r="K220" s="4">
        <f t="shared" si="23"/>
        <v>0</v>
      </c>
    </row>
    <row r="221" spans="1:11" s="3" customFormat="1" ht="27.75" customHeight="1" x14ac:dyDescent="0.25">
      <c r="A221" s="9" t="s">
        <v>1</v>
      </c>
      <c r="B221" s="9" t="s">
        <v>1</v>
      </c>
      <c r="C221" s="8">
        <v>1114119</v>
      </c>
      <c r="D221" s="7">
        <v>5</v>
      </c>
      <c r="E221" s="6" t="s">
        <v>13</v>
      </c>
      <c r="F221" s="5">
        <v>0</v>
      </c>
      <c r="G221" s="5">
        <v>0</v>
      </c>
      <c r="H221" s="5">
        <v>0</v>
      </c>
      <c r="I221" s="5">
        <v>0</v>
      </c>
      <c r="J221" s="5">
        <f t="shared" si="26"/>
        <v>0</v>
      </c>
      <c r="K221" s="4">
        <f t="shared" si="23"/>
        <v>0</v>
      </c>
    </row>
    <row r="222" spans="1:11" s="3" customFormat="1" ht="27.75" customHeight="1" x14ac:dyDescent="0.25">
      <c r="A222" s="9" t="s">
        <v>1</v>
      </c>
      <c r="B222" s="9" t="s">
        <v>1</v>
      </c>
      <c r="C222" s="8">
        <v>1114119</v>
      </c>
      <c r="D222" s="7">
        <v>7</v>
      </c>
      <c r="E222" s="6" t="s">
        <v>0</v>
      </c>
      <c r="F222" s="5">
        <v>0</v>
      </c>
      <c r="G222" s="5">
        <v>0</v>
      </c>
      <c r="H222" s="5">
        <v>0</v>
      </c>
      <c r="I222" s="5">
        <v>0</v>
      </c>
      <c r="J222" s="5">
        <f t="shared" si="26"/>
        <v>0</v>
      </c>
      <c r="K222" s="4">
        <f t="shared" si="23"/>
        <v>0</v>
      </c>
    </row>
    <row r="223" spans="1:11" s="3" customFormat="1" ht="27.75" customHeight="1" x14ac:dyDescent="0.25">
      <c r="A223" s="9" t="s">
        <v>1</v>
      </c>
      <c r="B223" s="9" t="s">
        <v>1</v>
      </c>
      <c r="C223" s="8">
        <v>1114119</v>
      </c>
      <c r="D223" s="7">
        <v>9</v>
      </c>
      <c r="E223" s="6" t="s">
        <v>12</v>
      </c>
      <c r="F223" s="5">
        <v>0</v>
      </c>
      <c r="G223" s="5">
        <v>0</v>
      </c>
      <c r="H223" s="5">
        <v>0</v>
      </c>
      <c r="I223" s="5">
        <v>0</v>
      </c>
      <c r="J223" s="5">
        <f t="shared" si="26"/>
        <v>0</v>
      </c>
      <c r="K223" s="4">
        <f t="shared" si="23"/>
        <v>0</v>
      </c>
    </row>
    <row r="224" spans="1:11" s="1" customFormat="1" ht="27.75" customHeight="1" x14ac:dyDescent="0.25">
      <c r="A224" s="9" t="s">
        <v>5</v>
      </c>
      <c r="B224" s="9" t="s">
        <v>5</v>
      </c>
      <c r="C224" s="9" t="s">
        <v>5</v>
      </c>
      <c r="D224" s="13">
        <v>1114120</v>
      </c>
      <c r="E224" s="12" t="s">
        <v>132</v>
      </c>
      <c r="F224" s="11">
        <v>4994417.0360000003</v>
      </c>
      <c r="G224" s="11">
        <v>2619730</v>
      </c>
      <c r="H224" s="11">
        <f>SUMIF($B$225:$B$227,"article",H225:H227)</f>
        <v>2652605</v>
      </c>
      <c r="I224" s="11">
        <f>SUMIF($B$225:$B$227,"article",I225:I227)</f>
        <v>800000</v>
      </c>
      <c r="J224" s="11">
        <f>SUMIF($B$225:$B$227,"article",J225:J227)</f>
        <v>1852605</v>
      </c>
      <c r="K224" s="10">
        <f t="shared" si="23"/>
        <v>0.30159032347447134</v>
      </c>
    </row>
    <row r="225" spans="1:11" s="3" customFormat="1" ht="27.75" customHeight="1" x14ac:dyDescent="0.25">
      <c r="A225" s="9" t="s">
        <v>1</v>
      </c>
      <c r="B225" s="9" t="s">
        <v>1</v>
      </c>
      <c r="C225" s="8">
        <v>1114120</v>
      </c>
      <c r="D225" s="7">
        <v>1</v>
      </c>
      <c r="E225" s="6" t="s">
        <v>3</v>
      </c>
      <c r="F225" s="5">
        <v>119730</v>
      </c>
      <c r="G225" s="5">
        <v>119730</v>
      </c>
      <c r="H225" s="5">
        <v>119730</v>
      </c>
      <c r="I225" s="5">
        <v>0</v>
      </c>
      <c r="J225" s="5">
        <f>H225-I225</f>
        <v>119730</v>
      </c>
      <c r="K225" s="4">
        <f t="shared" si="23"/>
        <v>0</v>
      </c>
    </row>
    <row r="226" spans="1:11" s="3" customFormat="1" ht="27.75" customHeight="1" x14ac:dyDescent="0.25">
      <c r="A226" s="9" t="s">
        <v>1</v>
      </c>
      <c r="B226" s="9" t="s">
        <v>1</v>
      </c>
      <c r="C226" s="8">
        <v>1114120</v>
      </c>
      <c r="D226" s="7">
        <v>2</v>
      </c>
      <c r="E226" s="6" t="s">
        <v>2</v>
      </c>
      <c r="F226" s="5">
        <v>4874687.0360000003</v>
      </c>
      <c r="G226" s="5">
        <v>2500000</v>
      </c>
      <c r="H226" s="5">
        <v>2532875</v>
      </c>
      <c r="I226" s="5">
        <v>800000</v>
      </c>
      <c r="J226" s="5">
        <f>H226-I226</f>
        <v>1732875</v>
      </c>
      <c r="K226" s="4">
        <f t="shared" si="23"/>
        <v>0.31584661698662586</v>
      </c>
    </row>
    <row r="227" spans="1:11" s="3" customFormat="1" ht="27.75" customHeight="1" x14ac:dyDescent="0.25">
      <c r="A227" s="9" t="s">
        <v>1</v>
      </c>
      <c r="B227" s="9" t="s">
        <v>1</v>
      </c>
      <c r="C227" s="8">
        <v>1114120</v>
      </c>
      <c r="D227" s="7">
        <v>7</v>
      </c>
      <c r="E227" s="6" t="s">
        <v>0</v>
      </c>
      <c r="F227" s="5">
        <v>0</v>
      </c>
      <c r="G227" s="5">
        <v>0</v>
      </c>
      <c r="H227" s="5">
        <v>0</v>
      </c>
      <c r="I227" s="5">
        <v>0</v>
      </c>
      <c r="J227" s="5">
        <f>H227-I227</f>
        <v>0</v>
      </c>
      <c r="K227" s="4">
        <f t="shared" si="23"/>
        <v>0</v>
      </c>
    </row>
    <row r="228" spans="1:11" s="1" customFormat="1" ht="27.75" customHeight="1" x14ac:dyDescent="0.25">
      <c r="A228" s="14" t="s">
        <v>5</v>
      </c>
      <c r="B228" s="14" t="s">
        <v>5</v>
      </c>
      <c r="C228" s="14" t="s">
        <v>5</v>
      </c>
      <c r="D228" s="13">
        <v>1114121</v>
      </c>
      <c r="E228" s="12" t="s">
        <v>131</v>
      </c>
      <c r="F228" s="11">
        <v>210015128.676</v>
      </c>
      <c r="G228" s="11">
        <v>496150182.18000007</v>
      </c>
      <c r="H228" s="11">
        <f>SUMIF($B$229:$B$231,"article",H229:H231)</f>
        <v>556611180.58000004</v>
      </c>
      <c r="I228" s="11">
        <f>SUMIF($B$229:$B$231,"article",I229:I231)</f>
        <v>385607227.72999996</v>
      </c>
      <c r="J228" s="11">
        <f>SUMIF($B$229:$B$231,"article",J229:J231)</f>
        <v>171003952.85000002</v>
      </c>
      <c r="K228" s="10">
        <f t="shared" si="23"/>
        <v>0.69277664765589053</v>
      </c>
    </row>
    <row r="229" spans="1:11" s="3" customFormat="1" ht="27.75" customHeight="1" x14ac:dyDescent="0.25">
      <c r="A229" s="9" t="s">
        <v>1</v>
      </c>
      <c r="B229" s="9" t="s">
        <v>1</v>
      </c>
      <c r="C229" s="8">
        <v>1114121</v>
      </c>
      <c r="D229" s="7">
        <v>1</v>
      </c>
      <c r="E229" s="6" t="s">
        <v>3</v>
      </c>
      <c r="F229" s="5">
        <v>136464798.64000002</v>
      </c>
      <c r="G229" s="5">
        <v>418259348.18000007</v>
      </c>
      <c r="H229" s="5">
        <v>479139607.18000001</v>
      </c>
      <c r="I229" s="5">
        <v>362067709.57999998</v>
      </c>
      <c r="J229" s="5">
        <f>H229-I229</f>
        <v>117071897.60000002</v>
      </c>
      <c r="K229" s="4">
        <f t="shared" si="23"/>
        <v>0.75566224155620842</v>
      </c>
    </row>
    <row r="230" spans="1:11" s="3" customFormat="1" ht="27.75" customHeight="1" x14ac:dyDescent="0.25">
      <c r="A230" s="9" t="s">
        <v>1</v>
      </c>
      <c r="B230" s="9" t="s">
        <v>1</v>
      </c>
      <c r="C230" s="8">
        <v>1114121</v>
      </c>
      <c r="D230" s="7">
        <v>2</v>
      </c>
      <c r="E230" s="6" t="s">
        <v>2</v>
      </c>
      <c r="F230" s="5">
        <v>73550330.035999998</v>
      </c>
      <c r="G230" s="5">
        <v>77890834</v>
      </c>
      <c r="H230" s="5">
        <v>77471573.400000006</v>
      </c>
      <c r="I230" s="5">
        <v>23539518.149999999</v>
      </c>
      <c r="J230" s="5">
        <f>H230-I230</f>
        <v>53932055.250000007</v>
      </c>
      <c r="K230" s="4">
        <f t="shared" si="23"/>
        <v>0.30384716763736203</v>
      </c>
    </row>
    <row r="231" spans="1:11" s="3" customFormat="1" ht="27.75" customHeight="1" x14ac:dyDescent="0.25">
      <c r="A231" s="9" t="s">
        <v>1</v>
      </c>
      <c r="B231" s="9" t="s">
        <v>1</v>
      </c>
      <c r="C231" s="8">
        <v>1114121</v>
      </c>
      <c r="D231" s="7">
        <v>7</v>
      </c>
      <c r="E231" s="6" t="s">
        <v>0</v>
      </c>
      <c r="F231" s="5">
        <v>0</v>
      </c>
      <c r="G231" s="5">
        <v>0</v>
      </c>
      <c r="H231" s="5">
        <v>0</v>
      </c>
      <c r="I231" s="5">
        <v>0</v>
      </c>
      <c r="J231" s="5">
        <f>H231-I231</f>
        <v>0</v>
      </c>
      <c r="K231" s="4">
        <f t="shared" si="23"/>
        <v>0</v>
      </c>
    </row>
    <row r="232" spans="1:11" s="1" customFormat="1" ht="27.75" customHeight="1" x14ac:dyDescent="0.25">
      <c r="A232" s="14" t="s">
        <v>5</v>
      </c>
      <c r="B232" s="14" t="s">
        <v>5</v>
      </c>
      <c r="C232" s="14" t="s">
        <v>5</v>
      </c>
      <c r="D232" s="13">
        <v>1114122</v>
      </c>
      <c r="E232" s="12" t="s">
        <v>130</v>
      </c>
      <c r="F232" s="11">
        <v>64000000.039999999</v>
      </c>
      <c r="G232" s="11">
        <v>72534715.179999992</v>
      </c>
      <c r="H232" s="11">
        <f>SUMIF($B$237:$B$239,"article",H233:H235)</f>
        <v>142631448.5</v>
      </c>
      <c r="I232" s="11">
        <f>SUMIF($B$237:$B$239,"article",I233:I235)</f>
        <v>71639138.640000001</v>
      </c>
      <c r="J232" s="11">
        <f>SUMIF($B$237:$B$239,"article",J233:J235)</f>
        <v>70992309.859999999</v>
      </c>
      <c r="K232" s="10">
        <f t="shared" si="23"/>
        <v>0.5022674830368844</v>
      </c>
    </row>
    <row r="233" spans="1:11" s="3" customFormat="1" ht="27.75" customHeight="1" x14ac:dyDescent="0.25">
      <c r="A233" s="9" t="s">
        <v>1</v>
      </c>
      <c r="B233" s="9" t="s">
        <v>1</v>
      </c>
      <c r="C233" s="8">
        <v>1114122</v>
      </c>
      <c r="D233" s="7">
        <v>1</v>
      </c>
      <c r="E233" s="6" t="s">
        <v>3</v>
      </c>
      <c r="F233" s="5">
        <v>52722683.039999999</v>
      </c>
      <c r="G233" s="5">
        <v>61571062.049999997</v>
      </c>
      <c r="H233" s="5">
        <v>127219333.5</v>
      </c>
      <c r="I233" s="5">
        <v>71639138.640000001</v>
      </c>
      <c r="J233" s="5">
        <f>H233-I233</f>
        <v>55580194.859999999</v>
      </c>
      <c r="K233" s="4">
        <f t="shared" si="23"/>
        <v>0.56311518594773957</v>
      </c>
    </row>
    <row r="234" spans="1:11" s="3" customFormat="1" ht="27.75" customHeight="1" x14ac:dyDescent="0.25">
      <c r="A234" s="9" t="s">
        <v>1</v>
      </c>
      <c r="B234" s="9" t="s">
        <v>1</v>
      </c>
      <c r="C234" s="8">
        <v>1114122</v>
      </c>
      <c r="D234" s="7">
        <v>2</v>
      </c>
      <c r="E234" s="6" t="s">
        <v>2</v>
      </c>
      <c r="F234" s="5">
        <v>11277317</v>
      </c>
      <c r="G234" s="5">
        <v>10963653.129999999</v>
      </c>
      <c r="H234" s="5">
        <v>15412115</v>
      </c>
      <c r="I234" s="5">
        <v>0</v>
      </c>
      <c r="J234" s="5">
        <f>H234-I234</f>
        <v>15412115</v>
      </c>
      <c r="K234" s="4">
        <f t="shared" si="23"/>
        <v>0</v>
      </c>
    </row>
    <row r="235" spans="1:11" s="3" customFormat="1" ht="27.75" customHeight="1" x14ac:dyDescent="0.25">
      <c r="A235" s="9" t="s">
        <v>1</v>
      </c>
      <c r="B235" s="9" t="s">
        <v>1</v>
      </c>
      <c r="C235" s="8">
        <v>1114122</v>
      </c>
      <c r="D235" s="7">
        <v>7</v>
      </c>
      <c r="E235" s="6" t="s">
        <v>0</v>
      </c>
      <c r="F235" s="5">
        <v>0</v>
      </c>
      <c r="G235" s="5">
        <v>0</v>
      </c>
      <c r="H235" s="5">
        <v>0</v>
      </c>
      <c r="I235" s="5">
        <v>0</v>
      </c>
      <c r="J235" s="5">
        <f>H235-I235</f>
        <v>0</v>
      </c>
      <c r="K235" s="4">
        <f t="shared" si="23"/>
        <v>0</v>
      </c>
    </row>
    <row r="236" spans="1:11" s="1" customFormat="1" ht="27.75" customHeight="1" x14ac:dyDescent="0.25">
      <c r="A236" s="14" t="s">
        <v>5</v>
      </c>
      <c r="B236" s="14" t="s">
        <v>5</v>
      </c>
      <c r="C236" s="14" t="s">
        <v>5</v>
      </c>
      <c r="D236" s="13">
        <v>1114123</v>
      </c>
      <c r="E236" s="12" t="s">
        <v>129</v>
      </c>
      <c r="F236" s="11">
        <v>0</v>
      </c>
      <c r="G236" s="11">
        <v>25000000</v>
      </c>
      <c r="H236" s="11">
        <f>SUMIF($B$237:$B$239,"article",H237:H239)</f>
        <v>46483182.600000001</v>
      </c>
      <c r="I236" s="11">
        <f>SUMIF($B$237:$B$239,"article",I237:I239)</f>
        <v>37379517.930000007</v>
      </c>
      <c r="J236" s="11">
        <f>SUMIF($B$237:$B$239,"article",J237:J239)</f>
        <v>9103664.6699999981</v>
      </c>
      <c r="K236" s="10">
        <f t="shared" si="23"/>
        <v>0.80415143368431929</v>
      </c>
    </row>
    <row r="237" spans="1:11" s="3" customFormat="1" ht="27.75" customHeight="1" x14ac:dyDescent="0.25">
      <c r="A237" s="9" t="s">
        <v>1</v>
      </c>
      <c r="B237" s="9" t="s">
        <v>1</v>
      </c>
      <c r="C237" s="8">
        <v>1114123</v>
      </c>
      <c r="D237" s="7">
        <v>1</v>
      </c>
      <c r="E237" s="6" t="s">
        <v>3</v>
      </c>
      <c r="F237" s="5">
        <v>0</v>
      </c>
      <c r="G237" s="5">
        <v>20000000</v>
      </c>
      <c r="H237" s="5">
        <v>30983186.600000001</v>
      </c>
      <c r="I237" s="5">
        <v>26950216.700000003</v>
      </c>
      <c r="J237" s="5">
        <f>H237-I237</f>
        <v>4032969.8999999985</v>
      </c>
      <c r="K237" s="4">
        <f t="shared" si="23"/>
        <v>0.8698335987170539</v>
      </c>
    </row>
    <row r="238" spans="1:11" s="3" customFormat="1" ht="27.75" customHeight="1" x14ac:dyDescent="0.25">
      <c r="A238" s="9" t="s">
        <v>1</v>
      </c>
      <c r="B238" s="9" t="s">
        <v>1</v>
      </c>
      <c r="C238" s="8">
        <v>1114123</v>
      </c>
      <c r="D238" s="7">
        <v>2</v>
      </c>
      <c r="E238" s="6" t="s">
        <v>2</v>
      </c>
      <c r="F238" s="5">
        <v>0</v>
      </c>
      <c r="G238" s="5">
        <v>5000000</v>
      </c>
      <c r="H238" s="5">
        <v>15499996</v>
      </c>
      <c r="I238" s="5">
        <v>10429301.23</v>
      </c>
      <c r="J238" s="5">
        <f>H238-I238</f>
        <v>5070694.7699999996</v>
      </c>
      <c r="K238" s="4">
        <f t="shared" si="23"/>
        <v>0.6728583175118239</v>
      </c>
    </row>
    <row r="239" spans="1:11" s="3" customFormat="1" ht="27.75" customHeight="1" x14ac:dyDescent="0.25">
      <c r="A239" s="9" t="s">
        <v>1</v>
      </c>
      <c r="B239" s="9" t="s">
        <v>1</v>
      </c>
      <c r="C239" s="8">
        <v>1114123</v>
      </c>
      <c r="D239" s="7">
        <v>7</v>
      </c>
      <c r="E239" s="6" t="s">
        <v>0</v>
      </c>
      <c r="F239" s="5">
        <v>0</v>
      </c>
      <c r="G239" s="5">
        <v>0</v>
      </c>
      <c r="H239" s="5">
        <v>0</v>
      </c>
      <c r="I239" s="5">
        <v>0</v>
      </c>
      <c r="J239" s="5">
        <f>H239-I239</f>
        <v>0</v>
      </c>
      <c r="K239" s="4">
        <f t="shared" si="23"/>
        <v>0</v>
      </c>
    </row>
    <row r="240" spans="1:11" s="1" customFormat="1" ht="27.75" customHeight="1" x14ac:dyDescent="0.25">
      <c r="A240" s="14" t="s">
        <v>9</v>
      </c>
      <c r="B240" s="14" t="s">
        <v>9</v>
      </c>
      <c r="C240" s="14" t="s">
        <v>9</v>
      </c>
      <c r="D240" s="24">
        <v>1115</v>
      </c>
      <c r="E240" s="23" t="s">
        <v>128</v>
      </c>
      <c r="F240" s="22">
        <v>561710435.78543365</v>
      </c>
      <c r="G240" s="22">
        <v>617416002.45603824</v>
      </c>
      <c r="H240" s="22">
        <f>SUMIF($B$241:$B$269,"chap",H241:H269)</f>
        <v>1335632399.1399999</v>
      </c>
      <c r="I240" s="22">
        <f>SUMIF($B$241:$B$269,"chap",I241:I269)</f>
        <v>1126324471.6400001</v>
      </c>
      <c r="J240" s="22">
        <f>SUMIF($B$241:$B$269,"chap",J241:J269)</f>
        <v>209307927.49999997</v>
      </c>
      <c r="K240" s="21">
        <f t="shared" si="23"/>
        <v>0.84328927058465264</v>
      </c>
    </row>
    <row r="241" spans="1:11" s="15" customFormat="1" ht="27.75" customHeight="1" x14ac:dyDescent="0.25">
      <c r="A241" s="20" t="s">
        <v>7</v>
      </c>
      <c r="B241" s="20" t="s">
        <v>7</v>
      </c>
      <c r="C241" s="20" t="s">
        <v>7</v>
      </c>
      <c r="D241" s="19">
        <v>11151</v>
      </c>
      <c r="E241" s="18" t="s">
        <v>6</v>
      </c>
      <c r="F241" s="17">
        <v>561710435.78543365</v>
      </c>
      <c r="G241" s="17">
        <v>617416002.45603824</v>
      </c>
      <c r="H241" s="17">
        <f>SUMIF($B$242:$B$269,"section",H242:H269)</f>
        <v>1335632399.1399999</v>
      </c>
      <c r="I241" s="17">
        <f>SUMIF($B$242:$B$269,"section",I242:I269)</f>
        <v>1126324471.6400001</v>
      </c>
      <c r="J241" s="17">
        <f>SUMIF($B$242:$B$269,"section",J242:J269)</f>
        <v>209307927.49999997</v>
      </c>
      <c r="K241" s="16">
        <f t="shared" si="23"/>
        <v>0.84328927058465264</v>
      </c>
    </row>
    <row r="242" spans="1:11" s="1" customFormat="1" ht="27.75" customHeight="1" x14ac:dyDescent="0.25">
      <c r="A242" s="14" t="s">
        <v>5</v>
      </c>
      <c r="B242" s="14" t="s">
        <v>5</v>
      </c>
      <c r="C242" s="14" t="s">
        <v>5</v>
      </c>
      <c r="D242" s="13">
        <v>1115111</v>
      </c>
      <c r="E242" s="12" t="s">
        <v>56</v>
      </c>
      <c r="F242" s="11">
        <v>55285665.570504658</v>
      </c>
      <c r="G242" s="11">
        <v>114439265.06953815</v>
      </c>
      <c r="H242" s="11">
        <f>SUMIF($B$243:$B$249,"article",H243:H249)</f>
        <v>109780843.68000001</v>
      </c>
      <c r="I242" s="11">
        <f>SUMIF($B$243:$B$249,"article",I243:I249)</f>
        <v>85835753.780000001</v>
      </c>
      <c r="J242" s="11">
        <f>SUMIF($B$243:$B$249,"article",J243:J249)</f>
        <v>23945089.900000002</v>
      </c>
      <c r="K242" s="10">
        <f t="shared" si="23"/>
        <v>0.78188280307083891</v>
      </c>
    </row>
    <row r="243" spans="1:11" s="3" customFormat="1" ht="27.75" customHeight="1" x14ac:dyDescent="0.25">
      <c r="A243" s="9" t="s">
        <v>1</v>
      </c>
      <c r="B243" s="9" t="s">
        <v>1</v>
      </c>
      <c r="C243" s="8">
        <v>1115111</v>
      </c>
      <c r="D243" s="7">
        <v>1</v>
      </c>
      <c r="E243" s="6" t="s">
        <v>3</v>
      </c>
      <c r="F243" s="5">
        <v>28628149.996504657</v>
      </c>
      <c r="G243" s="5">
        <v>94317225.677788138</v>
      </c>
      <c r="H243" s="5">
        <v>63528635.009999998</v>
      </c>
      <c r="I243" s="5">
        <v>56016739.079999998</v>
      </c>
      <c r="J243" s="5">
        <f t="shared" ref="J243:J249" si="27">H243-I243</f>
        <v>7511895.9299999997</v>
      </c>
      <c r="K243" s="4">
        <f t="shared" si="23"/>
        <v>0.88175574795810496</v>
      </c>
    </row>
    <row r="244" spans="1:11" s="3" customFormat="1" ht="27.75" customHeight="1" x14ac:dyDescent="0.25">
      <c r="A244" s="9" t="s">
        <v>1</v>
      </c>
      <c r="B244" s="9" t="s">
        <v>1</v>
      </c>
      <c r="C244" s="8">
        <v>1115111</v>
      </c>
      <c r="D244" s="7">
        <v>2</v>
      </c>
      <c r="E244" s="6" t="s">
        <v>2</v>
      </c>
      <c r="F244" s="5">
        <v>9696072.256000001</v>
      </c>
      <c r="G244" s="5">
        <v>6063976.5167500004</v>
      </c>
      <c r="H244" s="5">
        <v>8167114.9900000002</v>
      </c>
      <c r="I244" s="5">
        <v>4385560.7</v>
      </c>
      <c r="J244" s="5">
        <f t="shared" si="27"/>
        <v>3781554.29</v>
      </c>
      <c r="K244" s="4">
        <f t="shared" si="23"/>
        <v>0.53697795431676665</v>
      </c>
    </row>
    <row r="245" spans="1:11" s="3" customFormat="1" ht="27.75" customHeight="1" x14ac:dyDescent="0.25">
      <c r="A245" s="9" t="s">
        <v>1</v>
      </c>
      <c r="B245" s="9" t="s">
        <v>1</v>
      </c>
      <c r="C245" s="8">
        <v>1115111</v>
      </c>
      <c r="D245" s="7">
        <v>3</v>
      </c>
      <c r="E245" s="6" t="s">
        <v>15</v>
      </c>
      <c r="F245" s="5">
        <v>12161298.998</v>
      </c>
      <c r="G245" s="5">
        <v>12010496.65</v>
      </c>
      <c r="H245" s="5">
        <v>37085093.670000002</v>
      </c>
      <c r="I245" s="5">
        <v>25222034</v>
      </c>
      <c r="J245" s="5">
        <f t="shared" si="27"/>
        <v>11863059.670000002</v>
      </c>
      <c r="K245" s="4">
        <f t="shared" si="23"/>
        <v>0.68011245230865824</v>
      </c>
    </row>
    <row r="246" spans="1:11" s="3" customFormat="1" ht="27.75" customHeight="1" x14ac:dyDescent="0.25">
      <c r="A246" s="9" t="s">
        <v>1</v>
      </c>
      <c r="B246" s="9" t="s">
        <v>1</v>
      </c>
      <c r="C246" s="8">
        <v>1115111</v>
      </c>
      <c r="D246" s="7">
        <v>4</v>
      </c>
      <c r="E246" s="6" t="s">
        <v>14</v>
      </c>
      <c r="F246" s="5">
        <v>3800180.0000000005</v>
      </c>
      <c r="G246" s="5">
        <v>1297593</v>
      </c>
      <c r="H246" s="5">
        <v>1000000.01</v>
      </c>
      <c r="I246" s="5">
        <v>211420</v>
      </c>
      <c r="J246" s="5">
        <f t="shared" si="27"/>
        <v>788580.01</v>
      </c>
      <c r="K246" s="4">
        <f t="shared" si="23"/>
        <v>0.21141999788580002</v>
      </c>
    </row>
    <row r="247" spans="1:11" s="3" customFormat="1" ht="27.75" customHeight="1" x14ac:dyDescent="0.25">
      <c r="A247" s="9" t="s">
        <v>1</v>
      </c>
      <c r="B247" s="9" t="s">
        <v>1</v>
      </c>
      <c r="C247" s="8">
        <v>1115111</v>
      </c>
      <c r="D247" s="7">
        <v>5</v>
      </c>
      <c r="E247" s="6" t="s">
        <v>13</v>
      </c>
      <c r="F247" s="5">
        <v>0</v>
      </c>
      <c r="G247" s="5">
        <v>0</v>
      </c>
      <c r="H247" s="5">
        <v>0</v>
      </c>
      <c r="I247" s="5">
        <v>0</v>
      </c>
      <c r="J247" s="5">
        <f t="shared" si="27"/>
        <v>0</v>
      </c>
      <c r="K247" s="4">
        <f t="shared" si="23"/>
        <v>0</v>
      </c>
    </row>
    <row r="248" spans="1:11" s="3" customFormat="1" ht="27.75" customHeight="1" x14ac:dyDescent="0.25">
      <c r="A248" s="9" t="s">
        <v>1</v>
      </c>
      <c r="B248" s="9" t="s">
        <v>1</v>
      </c>
      <c r="C248" s="8">
        <v>1115111</v>
      </c>
      <c r="D248" s="7">
        <v>7</v>
      </c>
      <c r="E248" s="6" t="s">
        <v>0</v>
      </c>
      <c r="F248" s="5">
        <v>0</v>
      </c>
      <c r="G248" s="5">
        <v>0</v>
      </c>
      <c r="H248" s="5">
        <v>0</v>
      </c>
      <c r="I248" s="5">
        <v>0</v>
      </c>
      <c r="J248" s="5">
        <f t="shared" si="27"/>
        <v>0</v>
      </c>
      <c r="K248" s="4">
        <f t="shared" si="23"/>
        <v>0</v>
      </c>
    </row>
    <row r="249" spans="1:11" s="3" customFormat="1" ht="27.75" customHeight="1" x14ac:dyDescent="0.25">
      <c r="A249" s="9" t="s">
        <v>1</v>
      </c>
      <c r="B249" s="9" t="s">
        <v>1</v>
      </c>
      <c r="C249" s="8">
        <v>1115111</v>
      </c>
      <c r="D249" s="7">
        <v>9</v>
      </c>
      <c r="E249" s="6" t="s">
        <v>12</v>
      </c>
      <c r="F249" s="5">
        <v>999964.3200000003</v>
      </c>
      <c r="G249" s="5">
        <v>749973.22500000009</v>
      </c>
      <c r="H249" s="5">
        <v>0</v>
      </c>
      <c r="I249" s="5">
        <v>0</v>
      </c>
      <c r="J249" s="5">
        <f t="shared" si="27"/>
        <v>0</v>
      </c>
      <c r="K249" s="4" t="e">
        <f t="shared" si="23"/>
        <v>#DIV/0!</v>
      </c>
    </row>
    <row r="250" spans="1:11" s="1" customFormat="1" ht="27.75" customHeight="1" x14ac:dyDescent="0.25">
      <c r="A250" s="14" t="s">
        <v>5</v>
      </c>
      <c r="B250" s="14" t="s">
        <v>5</v>
      </c>
      <c r="C250" s="14" t="s">
        <v>5</v>
      </c>
      <c r="D250" s="13">
        <v>1115112</v>
      </c>
      <c r="E250" s="12" t="s">
        <v>55</v>
      </c>
      <c r="F250" s="11">
        <v>250964330.47492903</v>
      </c>
      <c r="G250" s="11">
        <v>254510835.08149999</v>
      </c>
      <c r="H250" s="11">
        <f>SUMIF($B$251:$B$257,"article",H251:H257)</f>
        <v>763124217.79999995</v>
      </c>
      <c r="I250" s="11">
        <f>SUMIF($B$251:$B$257,"article",I251:I257)</f>
        <v>686298040.73000002</v>
      </c>
      <c r="J250" s="11">
        <f>SUMIF($B$251:$B$257,"article",J251:J257)</f>
        <v>76826177.069999978</v>
      </c>
      <c r="K250" s="10">
        <f t="shared" si="23"/>
        <v>0.89932677370470426</v>
      </c>
    </row>
    <row r="251" spans="1:11" s="3" customFormat="1" ht="27.75" customHeight="1" x14ac:dyDescent="0.25">
      <c r="A251" s="9" t="s">
        <v>1</v>
      </c>
      <c r="B251" s="9" t="s">
        <v>1</v>
      </c>
      <c r="C251" s="8">
        <v>1115112</v>
      </c>
      <c r="D251" s="7">
        <v>1</v>
      </c>
      <c r="E251" s="6" t="s">
        <v>3</v>
      </c>
      <c r="F251" s="5">
        <v>210864332.5</v>
      </c>
      <c r="G251" s="5">
        <v>212592193.958</v>
      </c>
      <c r="H251" s="5">
        <v>665929425.13</v>
      </c>
      <c r="I251" s="5">
        <v>616865493.48000002</v>
      </c>
      <c r="J251" s="5">
        <f t="shared" ref="J251:J257" si="28">H251-I251</f>
        <v>49063931.649999976</v>
      </c>
      <c r="K251" s="4">
        <f t="shared" si="23"/>
        <v>0.92632262549380229</v>
      </c>
    </row>
    <row r="252" spans="1:11" s="3" customFormat="1" ht="27.75" customHeight="1" x14ac:dyDescent="0.25">
      <c r="A252" s="9" t="s">
        <v>1</v>
      </c>
      <c r="B252" s="9" t="s">
        <v>1</v>
      </c>
      <c r="C252" s="8">
        <v>1115112</v>
      </c>
      <c r="D252" s="7">
        <v>2</v>
      </c>
      <c r="E252" s="6" t="s">
        <v>2</v>
      </c>
      <c r="F252" s="5">
        <v>6671491.0410000002</v>
      </c>
      <c r="G252" s="5">
        <v>6998460.3985000001</v>
      </c>
      <c r="H252" s="5">
        <v>5251179.45</v>
      </c>
      <c r="I252" s="5">
        <v>9436460.9900000002</v>
      </c>
      <c r="J252" s="5">
        <f t="shared" si="28"/>
        <v>-4185281.54</v>
      </c>
      <c r="K252" s="4">
        <f t="shared" si="23"/>
        <v>1.797017428151308</v>
      </c>
    </row>
    <row r="253" spans="1:11" s="3" customFormat="1" ht="27.75" customHeight="1" x14ac:dyDescent="0.25">
      <c r="A253" s="9" t="s">
        <v>1</v>
      </c>
      <c r="B253" s="9" t="s">
        <v>1</v>
      </c>
      <c r="C253" s="8">
        <v>1115112</v>
      </c>
      <c r="D253" s="7">
        <v>3</v>
      </c>
      <c r="E253" s="6" t="s">
        <v>15</v>
      </c>
      <c r="F253" s="5">
        <v>8708134.9940000009</v>
      </c>
      <c r="G253" s="5">
        <v>14973806.724999998</v>
      </c>
      <c r="H253" s="5">
        <v>49243619.799999997</v>
      </c>
      <c r="I253" s="5">
        <v>28514292.760000002</v>
      </c>
      <c r="J253" s="5">
        <f t="shared" si="28"/>
        <v>20729327.039999995</v>
      </c>
      <c r="K253" s="4">
        <f t="shared" si="23"/>
        <v>0.57904542508875445</v>
      </c>
    </row>
    <row r="254" spans="1:11" s="3" customFormat="1" ht="27.75" customHeight="1" x14ac:dyDescent="0.25">
      <c r="A254" s="9" t="s">
        <v>1</v>
      </c>
      <c r="B254" s="9" t="s">
        <v>1</v>
      </c>
      <c r="C254" s="8">
        <v>1115112</v>
      </c>
      <c r="D254" s="7">
        <v>4</v>
      </c>
      <c r="E254" s="6" t="s">
        <v>14</v>
      </c>
      <c r="F254" s="5">
        <v>8340387.9399290271</v>
      </c>
      <c r="G254" s="5">
        <v>5250000</v>
      </c>
      <c r="H254" s="5">
        <v>17699993.420000002</v>
      </c>
      <c r="I254" s="5">
        <v>6481793.5</v>
      </c>
      <c r="J254" s="5">
        <f t="shared" si="28"/>
        <v>11218199.920000002</v>
      </c>
      <c r="K254" s="4">
        <f t="shared" si="23"/>
        <v>0.36620315873541154</v>
      </c>
    </row>
    <row r="255" spans="1:11" s="3" customFormat="1" ht="27.75" customHeight="1" x14ac:dyDescent="0.25">
      <c r="A255" s="9" t="s">
        <v>1</v>
      </c>
      <c r="B255" s="9" t="s">
        <v>1</v>
      </c>
      <c r="C255" s="8">
        <v>1115112</v>
      </c>
      <c r="D255" s="7">
        <v>5</v>
      </c>
      <c r="E255" s="6" t="s">
        <v>13</v>
      </c>
      <c r="F255" s="5">
        <v>0</v>
      </c>
      <c r="G255" s="5">
        <v>0</v>
      </c>
      <c r="H255" s="5">
        <v>0</v>
      </c>
      <c r="I255" s="5">
        <v>0</v>
      </c>
      <c r="J255" s="5">
        <f t="shared" si="28"/>
        <v>0</v>
      </c>
      <c r="K255" s="4">
        <f t="shared" si="23"/>
        <v>0</v>
      </c>
    </row>
    <row r="256" spans="1:11" s="3" customFormat="1" ht="27.75" customHeight="1" x14ac:dyDescent="0.25">
      <c r="A256" s="9" t="s">
        <v>1</v>
      </c>
      <c r="B256" s="9" t="s">
        <v>1</v>
      </c>
      <c r="C256" s="8">
        <v>1115112</v>
      </c>
      <c r="D256" s="7">
        <v>7</v>
      </c>
      <c r="E256" s="6" t="s">
        <v>0</v>
      </c>
      <c r="F256" s="5">
        <v>0</v>
      </c>
      <c r="G256" s="5">
        <v>0</v>
      </c>
      <c r="H256" s="5">
        <v>0</v>
      </c>
      <c r="I256" s="5">
        <v>0</v>
      </c>
      <c r="J256" s="5">
        <f t="shared" si="28"/>
        <v>0</v>
      </c>
      <c r="K256" s="4">
        <f t="shared" si="23"/>
        <v>0</v>
      </c>
    </row>
    <row r="257" spans="1:11" s="3" customFormat="1" ht="27.75" customHeight="1" x14ac:dyDescent="0.25">
      <c r="A257" s="9" t="s">
        <v>1</v>
      </c>
      <c r="B257" s="9" t="s">
        <v>1</v>
      </c>
      <c r="C257" s="8">
        <v>1115112</v>
      </c>
      <c r="D257" s="7">
        <v>9</v>
      </c>
      <c r="E257" s="6" t="s">
        <v>12</v>
      </c>
      <c r="F257" s="5">
        <v>16379984</v>
      </c>
      <c r="G257" s="5">
        <v>14696374</v>
      </c>
      <c r="H257" s="5">
        <v>25000000</v>
      </c>
      <c r="I257" s="5">
        <v>25000000</v>
      </c>
      <c r="J257" s="5">
        <f t="shared" si="28"/>
        <v>0</v>
      </c>
      <c r="K257" s="4">
        <f t="shared" si="23"/>
        <v>1</v>
      </c>
    </row>
    <row r="258" spans="1:11" s="1" customFormat="1" ht="27.75" customHeight="1" x14ac:dyDescent="0.25">
      <c r="A258" s="14" t="s">
        <v>5</v>
      </c>
      <c r="B258" s="14" t="s">
        <v>5</v>
      </c>
      <c r="C258" s="14" t="s">
        <v>5</v>
      </c>
      <c r="D258" s="13">
        <v>1115113</v>
      </c>
      <c r="E258" s="12" t="s">
        <v>127</v>
      </c>
      <c r="F258" s="11">
        <v>104269392</v>
      </c>
      <c r="G258" s="11">
        <v>104363989.31</v>
      </c>
      <c r="H258" s="11">
        <f>SUMIF($B$259:$B$261,"article",H259:H261)</f>
        <v>195300810.10999998</v>
      </c>
      <c r="I258" s="11">
        <f>SUMIF($B$259:$B$261,"article",I259:I261)</f>
        <v>167188357.98999998</v>
      </c>
      <c r="J258" s="11">
        <f>SUMIF($B$259:$B$261,"article",J259:J261)</f>
        <v>28112452.120000012</v>
      </c>
      <c r="K258" s="10">
        <f t="shared" si="23"/>
        <v>0.85605562975306593</v>
      </c>
    </row>
    <row r="259" spans="1:11" s="3" customFormat="1" ht="27.75" customHeight="1" x14ac:dyDescent="0.25">
      <c r="A259" s="9" t="s">
        <v>1</v>
      </c>
      <c r="B259" s="9" t="s">
        <v>1</v>
      </c>
      <c r="C259" s="8">
        <v>1115113</v>
      </c>
      <c r="D259" s="7">
        <v>1</v>
      </c>
      <c r="E259" s="6" t="s">
        <v>3</v>
      </c>
      <c r="F259" s="5">
        <v>82074420</v>
      </c>
      <c r="G259" s="5">
        <v>82076183.109999999</v>
      </c>
      <c r="H259" s="5">
        <v>160513600.28999999</v>
      </c>
      <c r="I259" s="5">
        <v>134827744.11999997</v>
      </c>
      <c r="J259" s="5">
        <f>H259-I259</f>
        <v>25685856.170000017</v>
      </c>
      <c r="K259" s="4">
        <f t="shared" si="23"/>
        <v>0.83997707282377709</v>
      </c>
    </row>
    <row r="260" spans="1:11" s="3" customFormat="1" ht="27.75" customHeight="1" x14ac:dyDescent="0.25">
      <c r="A260" s="9" t="s">
        <v>1</v>
      </c>
      <c r="B260" s="9" t="s">
        <v>1</v>
      </c>
      <c r="C260" s="8">
        <v>1115113</v>
      </c>
      <c r="D260" s="7">
        <v>2</v>
      </c>
      <c r="E260" s="6" t="s">
        <v>2</v>
      </c>
      <c r="F260" s="5">
        <v>22194972</v>
      </c>
      <c r="G260" s="5">
        <v>22287806.199999999</v>
      </c>
      <c r="H260" s="5">
        <v>34787209.82</v>
      </c>
      <c r="I260" s="5">
        <v>32360613.870000005</v>
      </c>
      <c r="J260" s="5">
        <f>H260-I260</f>
        <v>2426595.9499999955</v>
      </c>
      <c r="K260" s="4">
        <f t="shared" ref="K260:K323" si="29">IF(G260&lt;&gt;0,I260/H260,0)</f>
        <v>0.93024459384480762</v>
      </c>
    </row>
    <row r="261" spans="1:11" s="3" customFormat="1" ht="27.75" customHeight="1" x14ac:dyDescent="0.25">
      <c r="A261" s="9" t="s">
        <v>1</v>
      </c>
      <c r="B261" s="9" t="s">
        <v>1</v>
      </c>
      <c r="C261" s="8">
        <v>1115113</v>
      </c>
      <c r="D261" s="7">
        <v>7</v>
      </c>
      <c r="E261" s="6" t="s">
        <v>0</v>
      </c>
      <c r="F261" s="5">
        <v>0</v>
      </c>
      <c r="G261" s="5">
        <v>0</v>
      </c>
      <c r="H261" s="5">
        <v>0</v>
      </c>
      <c r="I261" s="5">
        <v>0</v>
      </c>
      <c r="J261" s="5">
        <f>H261-I261</f>
        <v>0</v>
      </c>
      <c r="K261" s="4">
        <f t="shared" si="29"/>
        <v>0</v>
      </c>
    </row>
    <row r="262" spans="1:11" s="1" customFormat="1" ht="27.75" customHeight="1" x14ac:dyDescent="0.25">
      <c r="A262" s="14" t="s">
        <v>5</v>
      </c>
      <c r="B262" s="14" t="s">
        <v>5</v>
      </c>
      <c r="C262" s="14" t="s">
        <v>5</v>
      </c>
      <c r="D262" s="13">
        <v>1115115</v>
      </c>
      <c r="E262" s="12" t="s">
        <v>126</v>
      </c>
      <c r="F262" s="11">
        <v>41068992.450000003</v>
      </c>
      <c r="G262" s="11">
        <v>38791958.972499996</v>
      </c>
      <c r="H262" s="11">
        <f>SUMIF($B$263:$B$265,"article",H263:H265)</f>
        <v>74593599.949999988</v>
      </c>
      <c r="I262" s="11">
        <f>SUMIF($B$263:$B$265,"article",I263:I265)</f>
        <v>64489811.120000005</v>
      </c>
      <c r="J262" s="11">
        <f>SUMIF($B$263:$B$265,"article",J263:J265)</f>
        <v>10103788.829999994</v>
      </c>
      <c r="K262" s="10">
        <f t="shared" si="29"/>
        <v>0.86454885088301758</v>
      </c>
    </row>
    <row r="263" spans="1:11" s="3" customFormat="1" ht="27.75" customHeight="1" x14ac:dyDescent="0.25">
      <c r="A263" s="9" t="s">
        <v>1</v>
      </c>
      <c r="B263" s="9" t="s">
        <v>1</v>
      </c>
      <c r="C263" s="8">
        <v>1115115</v>
      </c>
      <c r="D263" s="7">
        <v>1</v>
      </c>
      <c r="E263" s="6" t="s">
        <v>3</v>
      </c>
      <c r="F263" s="5">
        <v>19800150.52</v>
      </c>
      <c r="G263" s="5">
        <v>20016657.2425</v>
      </c>
      <c r="H263" s="5">
        <v>37367970.979999997</v>
      </c>
      <c r="I263" s="5">
        <v>33304043.399999999</v>
      </c>
      <c r="J263" s="5">
        <f>H263-I263</f>
        <v>4063927.5799999982</v>
      </c>
      <c r="K263" s="4">
        <f t="shared" si="29"/>
        <v>0.89124569856428426</v>
      </c>
    </row>
    <row r="264" spans="1:11" s="3" customFormat="1" ht="27.75" customHeight="1" x14ac:dyDescent="0.25">
      <c r="A264" s="9" t="s">
        <v>1</v>
      </c>
      <c r="B264" s="9" t="s">
        <v>1</v>
      </c>
      <c r="C264" s="8">
        <v>1115115</v>
      </c>
      <c r="D264" s="7">
        <v>2</v>
      </c>
      <c r="E264" s="6" t="s">
        <v>2</v>
      </c>
      <c r="F264" s="5">
        <v>21268841.93</v>
      </c>
      <c r="G264" s="5">
        <v>18775301.73</v>
      </c>
      <c r="H264" s="5">
        <v>37225628.969999999</v>
      </c>
      <c r="I264" s="5">
        <v>31185767.720000003</v>
      </c>
      <c r="J264" s="5">
        <f>H264-I264</f>
        <v>6039861.2499999963</v>
      </c>
      <c r="K264" s="4">
        <f t="shared" si="29"/>
        <v>0.83774992076379695</v>
      </c>
    </row>
    <row r="265" spans="1:11" s="3" customFormat="1" ht="27.75" customHeight="1" x14ac:dyDescent="0.25">
      <c r="A265" s="9" t="s">
        <v>1</v>
      </c>
      <c r="B265" s="9" t="s">
        <v>1</v>
      </c>
      <c r="C265" s="8">
        <v>1115115</v>
      </c>
      <c r="D265" s="7">
        <v>7</v>
      </c>
      <c r="E265" s="6" t="s">
        <v>0</v>
      </c>
      <c r="F265" s="5">
        <v>0</v>
      </c>
      <c r="G265" s="5">
        <v>0</v>
      </c>
      <c r="H265" s="5">
        <v>0</v>
      </c>
      <c r="I265" s="5">
        <v>0</v>
      </c>
      <c r="J265" s="5">
        <f>H265-I265</f>
        <v>0</v>
      </c>
      <c r="K265" s="4">
        <f t="shared" si="29"/>
        <v>0</v>
      </c>
    </row>
    <row r="266" spans="1:11" s="1" customFormat="1" ht="27.75" customHeight="1" x14ac:dyDescent="0.25">
      <c r="A266" s="14" t="s">
        <v>5</v>
      </c>
      <c r="B266" s="14" t="s">
        <v>5</v>
      </c>
      <c r="C266" s="14" t="s">
        <v>5</v>
      </c>
      <c r="D266" s="13">
        <v>1115116</v>
      </c>
      <c r="E266" s="12" t="s">
        <v>125</v>
      </c>
      <c r="F266" s="11">
        <v>110122055.28999999</v>
      </c>
      <c r="G266" s="11">
        <v>105309954.02250001</v>
      </c>
      <c r="H266" s="11">
        <f>SUMIF($B$267:$B$269,"article",H267:H269)</f>
        <v>192832927.59999999</v>
      </c>
      <c r="I266" s="11">
        <f>SUMIF($B$267:$B$269,"article",I267:I269)</f>
        <v>122512508.02000001</v>
      </c>
      <c r="J266" s="11">
        <f>SUMIF($B$267:$B$269,"article",J267:J269)</f>
        <v>70320419.579999983</v>
      </c>
      <c r="K266" s="10">
        <f t="shared" si="29"/>
        <v>0.63532981397311949</v>
      </c>
    </row>
    <row r="267" spans="1:11" s="3" customFormat="1" ht="27.75" customHeight="1" x14ac:dyDescent="0.25">
      <c r="A267" s="9" t="s">
        <v>1</v>
      </c>
      <c r="B267" s="9" t="s">
        <v>1</v>
      </c>
      <c r="C267" s="8">
        <v>1115116</v>
      </c>
      <c r="D267" s="7">
        <v>1</v>
      </c>
      <c r="E267" s="6" t="s">
        <v>3</v>
      </c>
      <c r="F267" s="5">
        <v>47220749.990000002</v>
      </c>
      <c r="G267" s="5">
        <v>47107082.872500002</v>
      </c>
      <c r="H267" s="5">
        <v>89826640.299999997</v>
      </c>
      <c r="I267" s="5">
        <v>63005893.889999993</v>
      </c>
      <c r="J267" s="5">
        <f>H267-I267</f>
        <v>26820746.410000004</v>
      </c>
      <c r="K267" s="4">
        <f t="shared" si="29"/>
        <v>0.70141656951183995</v>
      </c>
    </row>
    <row r="268" spans="1:11" s="3" customFormat="1" ht="27.75" customHeight="1" x14ac:dyDescent="0.25">
      <c r="A268" s="9" t="s">
        <v>1</v>
      </c>
      <c r="B268" s="9" t="s">
        <v>1</v>
      </c>
      <c r="C268" s="8">
        <v>1115116</v>
      </c>
      <c r="D268" s="7">
        <v>2</v>
      </c>
      <c r="E268" s="6" t="s">
        <v>2</v>
      </c>
      <c r="F268" s="5">
        <v>62901305.299999997</v>
      </c>
      <c r="G268" s="5">
        <v>58202871.149999999</v>
      </c>
      <c r="H268" s="5">
        <v>103006287.3</v>
      </c>
      <c r="I268" s="5">
        <v>59506614.13000001</v>
      </c>
      <c r="J268" s="5">
        <f>H268-I268</f>
        <v>43499673.169999987</v>
      </c>
      <c r="K268" s="4">
        <f t="shared" si="29"/>
        <v>0.57769885401937027</v>
      </c>
    </row>
    <row r="269" spans="1:11" s="3" customFormat="1" ht="27.75" customHeight="1" x14ac:dyDescent="0.25">
      <c r="A269" s="9" t="s">
        <v>1</v>
      </c>
      <c r="B269" s="9" t="s">
        <v>1</v>
      </c>
      <c r="C269" s="8">
        <v>1115116</v>
      </c>
      <c r="D269" s="7">
        <v>7</v>
      </c>
      <c r="E269" s="6" t="s">
        <v>0</v>
      </c>
      <c r="F269" s="5">
        <v>0</v>
      </c>
      <c r="G269" s="5">
        <v>0</v>
      </c>
      <c r="H269" s="5">
        <v>0</v>
      </c>
      <c r="I269" s="5">
        <v>0</v>
      </c>
      <c r="J269" s="5">
        <f>H269-I269</f>
        <v>0</v>
      </c>
      <c r="K269" s="4">
        <f t="shared" si="29"/>
        <v>0</v>
      </c>
    </row>
    <row r="270" spans="1:11" s="1" customFormat="1" ht="27.75" customHeight="1" x14ac:dyDescent="0.25">
      <c r="A270" s="25" t="s">
        <v>9</v>
      </c>
      <c r="B270" s="25" t="s">
        <v>9</v>
      </c>
      <c r="C270" s="25" t="s">
        <v>9</v>
      </c>
      <c r="D270" s="24">
        <v>1116</v>
      </c>
      <c r="E270" s="23" t="s">
        <v>124</v>
      </c>
      <c r="F270" s="22">
        <v>595121511.19599998</v>
      </c>
      <c r="G270" s="22">
        <v>1415915631.5865834</v>
      </c>
      <c r="H270" s="22">
        <f>SUMIF($B$271:$B$303,"chap",H271:H303)</f>
        <v>2046260838.1300001</v>
      </c>
      <c r="I270" s="22">
        <f>SUMIF($B$271:$B$303,"chap",I271:I303)</f>
        <v>1802329681.6400001</v>
      </c>
      <c r="J270" s="22">
        <f>SUMIF($B$271:$B$303,"chap",J271:J303)</f>
        <v>243931156.48999986</v>
      </c>
      <c r="K270" s="21">
        <f t="shared" si="29"/>
        <v>0.8807917583405841</v>
      </c>
    </row>
    <row r="271" spans="1:11" s="15" customFormat="1" ht="27.75" customHeight="1" x14ac:dyDescent="0.25">
      <c r="A271" s="20" t="s">
        <v>7</v>
      </c>
      <c r="B271" s="20" t="s">
        <v>7</v>
      </c>
      <c r="C271" s="20" t="s">
        <v>7</v>
      </c>
      <c r="D271" s="19">
        <v>11161</v>
      </c>
      <c r="E271" s="18" t="s">
        <v>6</v>
      </c>
      <c r="F271" s="17">
        <v>595121511.19599998</v>
      </c>
      <c r="G271" s="17">
        <v>1415915631.5865834</v>
      </c>
      <c r="H271" s="17">
        <f>SUMIF($B$272:$B$303,"section",H272:H303)</f>
        <v>2046260838.1300001</v>
      </c>
      <c r="I271" s="17">
        <f>SUMIF($B$272:$B$303,"section",I272:I303)</f>
        <v>1802329681.6400001</v>
      </c>
      <c r="J271" s="17">
        <f>SUMIF($B$272:$B$303,"section",J272:J303)</f>
        <v>243931156.48999986</v>
      </c>
      <c r="K271" s="16">
        <f t="shared" si="29"/>
        <v>0.8807917583405841</v>
      </c>
    </row>
    <row r="272" spans="1:11" s="1" customFormat="1" ht="27.75" customHeight="1" x14ac:dyDescent="0.25">
      <c r="A272" s="14" t="s">
        <v>5</v>
      </c>
      <c r="B272" s="14" t="s">
        <v>5</v>
      </c>
      <c r="C272" s="14" t="s">
        <v>5</v>
      </c>
      <c r="D272" s="13">
        <v>1116111</v>
      </c>
      <c r="E272" s="12" t="s">
        <v>56</v>
      </c>
      <c r="F272" s="11">
        <v>96366872.790000007</v>
      </c>
      <c r="G272" s="11">
        <v>153302905.8775</v>
      </c>
      <c r="H272" s="11">
        <f>SUMIF($B$273:$B$279,"article",H273:H279)</f>
        <v>285889365.24000001</v>
      </c>
      <c r="I272" s="11">
        <f>SUMIF($B$273:$B$279,"article",I273:I279)</f>
        <v>249389800.81</v>
      </c>
      <c r="J272" s="11">
        <f>SUMIF($B$273:$B$279,"article",J273:J279)</f>
        <v>36499564.429999992</v>
      </c>
      <c r="K272" s="10">
        <f t="shared" si="29"/>
        <v>0.8723297580539271</v>
      </c>
    </row>
    <row r="273" spans="1:11" s="3" customFormat="1" ht="27.75" customHeight="1" x14ac:dyDescent="0.25">
      <c r="A273" s="9" t="s">
        <v>1</v>
      </c>
      <c r="B273" s="9" t="s">
        <v>1</v>
      </c>
      <c r="C273" s="8">
        <v>1116111</v>
      </c>
      <c r="D273" s="7">
        <v>1</v>
      </c>
      <c r="E273" s="6" t="s">
        <v>3</v>
      </c>
      <c r="F273" s="5">
        <v>50487005.960000001</v>
      </c>
      <c r="G273" s="5">
        <v>87519150.167499989</v>
      </c>
      <c r="H273" s="5">
        <v>114614554.3</v>
      </c>
      <c r="I273" s="5">
        <v>101586715.67</v>
      </c>
      <c r="J273" s="5">
        <f t="shared" ref="J273:J279" si="30">H273-I273</f>
        <v>13027838.629999995</v>
      </c>
      <c r="K273" s="4">
        <f t="shared" si="29"/>
        <v>0.88633347039067978</v>
      </c>
    </row>
    <row r="274" spans="1:11" s="3" customFormat="1" ht="27.75" customHeight="1" x14ac:dyDescent="0.25">
      <c r="A274" s="9" t="s">
        <v>1</v>
      </c>
      <c r="B274" s="9" t="s">
        <v>1</v>
      </c>
      <c r="C274" s="8">
        <v>1116111</v>
      </c>
      <c r="D274" s="7">
        <v>2</v>
      </c>
      <c r="E274" s="6" t="s">
        <v>2</v>
      </c>
      <c r="F274" s="5">
        <v>9068990.4400000013</v>
      </c>
      <c r="G274" s="5">
        <v>17283202.210000001</v>
      </c>
      <c r="H274" s="5">
        <v>18026806.25</v>
      </c>
      <c r="I274" s="5">
        <v>13220207.139999999</v>
      </c>
      <c r="J274" s="5">
        <f t="shared" si="30"/>
        <v>4806599.1100000013</v>
      </c>
      <c r="K274" s="4">
        <f t="shared" si="29"/>
        <v>0.7333638003681322</v>
      </c>
    </row>
    <row r="275" spans="1:11" s="3" customFormat="1" ht="27.75" customHeight="1" x14ac:dyDescent="0.25">
      <c r="A275" s="9" t="s">
        <v>1</v>
      </c>
      <c r="B275" s="9" t="s">
        <v>1</v>
      </c>
      <c r="C275" s="8">
        <v>1116111</v>
      </c>
      <c r="D275" s="7">
        <v>3</v>
      </c>
      <c r="E275" s="6" t="s">
        <v>15</v>
      </c>
      <c r="F275" s="5">
        <v>26827304.16</v>
      </c>
      <c r="G275" s="5">
        <v>48500553.5</v>
      </c>
      <c r="H275" s="5">
        <v>153248004.69</v>
      </c>
      <c r="I275" s="5">
        <v>134582878</v>
      </c>
      <c r="J275" s="5">
        <f t="shared" si="30"/>
        <v>18665126.689999998</v>
      </c>
      <c r="K275" s="4">
        <f t="shared" si="29"/>
        <v>0.87820313401302008</v>
      </c>
    </row>
    <row r="276" spans="1:11" s="3" customFormat="1" ht="27.75" customHeight="1" x14ac:dyDescent="0.25">
      <c r="A276" s="9" t="s">
        <v>1</v>
      </c>
      <c r="B276" s="9" t="s">
        <v>1</v>
      </c>
      <c r="C276" s="8">
        <v>1116111</v>
      </c>
      <c r="D276" s="7">
        <v>4</v>
      </c>
      <c r="E276" s="6" t="s">
        <v>14</v>
      </c>
      <c r="F276" s="5">
        <v>0</v>
      </c>
      <c r="G276" s="5">
        <v>0</v>
      </c>
      <c r="H276" s="5">
        <v>0</v>
      </c>
      <c r="I276" s="5">
        <v>0</v>
      </c>
      <c r="J276" s="5">
        <f t="shared" si="30"/>
        <v>0</v>
      </c>
      <c r="K276" s="4">
        <f t="shared" si="29"/>
        <v>0</v>
      </c>
    </row>
    <row r="277" spans="1:11" s="3" customFormat="1" ht="27.75" customHeight="1" x14ac:dyDescent="0.25">
      <c r="A277" s="9" t="s">
        <v>1</v>
      </c>
      <c r="B277" s="9" t="s">
        <v>1</v>
      </c>
      <c r="C277" s="8">
        <v>1116111</v>
      </c>
      <c r="D277" s="7">
        <v>5</v>
      </c>
      <c r="E277" s="6" t="s">
        <v>13</v>
      </c>
      <c r="F277" s="5">
        <v>0</v>
      </c>
      <c r="G277" s="5">
        <v>0</v>
      </c>
      <c r="H277" s="5">
        <v>0</v>
      </c>
      <c r="I277" s="5">
        <v>0</v>
      </c>
      <c r="J277" s="5">
        <f t="shared" si="30"/>
        <v>0</v>
      </c>
      <c r="K277" s="4">
        <f t="shared" si="29"/>
        <v>0</v>
      </c>
    </row>
    <row r="278" spans="1:11" s="3" customFormat="1" ht="27.75" customHeight="1" x14ac:dyDescent="0.25">
      <c r="A278" s="9" t="s">
        <v>1</v>
      </c>
      <c r="B278" s="9" t="s">
        <v>1</v>
      </c>
      <c r="C278" s="8">
        <v>1116111</v>
      </c>
      <c r="D278" s="7">
        <v>7</v>
      </c>
      <c r="E278" s="6" t="s">
        <v>0</v>
      </c>
      <c r="F278" s="5">
        <v>0</v>
      </c>
      <c r="G278" s="5">
        <v>0</v>
      </c>
      <c r="H278" s="5">
        <v>0</v>
      </c>
      <c r="I278" s="5">
        <v>0</v>
      </c>
      <c r="J278" s="5">
        <f t="shared" si="30"/>
        <v>0</v>
      </c>
      <c r="K278" s="4">
        <f t="shared" si="29"/>
        <v>0</v>
      </c>
    </row>
    <row r="279" spans="1:11" s="3" customFormat="1" ht="27.75" customHeight="1" x14ac:dyDescent="0.25">
      <c r="A279" s="9" t="s">
        <v>1</v>
      </c>
      <c r="B279" s="9" t="s">
        <v>1</v>
      </c>
      <c r="C279" s="8">
        <v>1116111</v>
      </c>
      <c r="D279" s="7">
        <v>9</v>
      </c>
      <c r="E279" s="6" t="s">
        <v>12</v>
      </c>
      <c r="F279" s="5">
        <v>9983572.2300000004</v>
      </c>
      <c r="G279" s="5">
        <v>0</v>
      </c>
      <c r="H279" s="5">
        <v>0</v>
      </c>
      <c r="I279" s="5">
        <v>0</v>
      </c>
      <c r="J279" s="5">
        <f t="shared" si="30"/>
        <v>0</v>
      </c>
      <c r="K279" s="4">
        <f t="shared" si="29"/>
        <v>0</v>
      </c>
    </row>
    <row r="280" spans="1:11" s="1" customFormat="1" ht="27.75" customHeight="1" x14ac:dyDescent="0.25">
      <c r="A280" s="14" t="s">
        <v>5</v>
      </c>
      <c r="B280" s="14" t="s">
        <v>5</v>
      </c>
      <c r="C280" s="14" t="s">
        <v>5</v>
      </c>
      <c r="D280" s="13">
        <v>1116112</v>
      </c>
      <c r="E280" s="12" t="s">
        <v>55</v>
      </c>
      <c r="F280" s="11">
        <v>498754638.40600002</v>
      </c>
      <c r="G280" s="11">
        <v>551225116.51575005</v>
      </c>
      <c r="H280" s="11">
        <f>SUMIF($B$297:$B$303,"article",H281:H287)</f>
        <v>713185482.20000017</v>
      </c>
      <c r="I280" s="11">
        <f>SUMIF($B$297:$B$303,"article",I281:I287)</f>
        <v>618215774.12</v>
      </c>
      <c r="J280" s="11">
        <f>SUMIF($B$297:$B$303,"article",J281:J287)</f>
        <v>94969708.079999939</v>
      </c>
      <c r="K280" s="10">
        <f t="shared" si="29"/>
        <v>0.86683729485485017</v>
      </c>
    </row>
    <row r="281" spans="1:11" s="3" customFormat="1" ht="27.75" customHeight="1" x14ac:dyDescent="0.25">
      <c r="A281" s="9" t="s">
        <v>1</v>
      </c>
      <c r="B281" s="9" t="s">
        <v>1</v>
      </c>
      <c r="C281" s="8">
        <v>1116112</v>
      </c>
      <c r="D281" s="7">
        <v>1</v>
      </c>
      <c r="E281" s="6" t="s">
        <v>3</v>
      </c>
      <c r="F281" s="5">
        <v>371335345.92000002</v>
      </c>
      <c r="G281" s="5">
        <v>434196580.7985</v>
      </c>
      <c r="H281" s="5">
        <v>580192961.51999998</v>
      </c>
      <c r="I281" s="5">
        <v>541889792.82000005</v>
      </c>
      <c r="J281" s="5">
        <f t="shared" ref="J281:J287" si="31">H281-I281</f>
        <v>38303168.699999928</v>
      </c>
      <c r="K281" s="4">
        <f t="shared" si="29"/>
        <v>0.93398201763831712</v>
      </c>
    </row>
    <row r="282" spans="1:11" s="3" customFormat="1" ht="27.75" customHeight="1" x14ac:dyDescent="0.25">
      <c r="A282" s="9" t="s">
        <v>1</v>
      </c>
      <c r="B282" s="9" t="s">
        <v>1</v>
      </c>
      <c r="C282" s="8">
        <v>1116112</v>
      </c>
      <c r="D282" s="7">
        <v>2</v>
      </c>
      <c r="E282" s="6" t="s">
        <v>2</v>
      </c>
      <c r="F282" s="5">
        <v>29414363.770000003</v>
      </c>
      <c r="G282" s="5">
        <v>25208599.937250003</v>
      </c>
      <c r="H282" s="5">
        <v>49603552.07</v>
      </c>
      <c r="I282" s="5">
        <v>20731830.789999999</v>
      </c>
      <c r="J282" s="5">
        <f t="shared" si="31"/>
        <v>28871721.280000001</v>
      </c>
      <c r="K282" s="4">
        <f t="shared" si="29"/>
        <v>0.41795052823522522</v>
      </c>
    </row>
    <row r="283" spans="1:11" s="3" customFormat="1" ht="27.75" customHeight="1" x14ac:dyDescent="0.25">
      <c r="A283" s="9" t="s">
        <v>1</v>
      </c>
      <c r="B283" s="9" t="s">
        <v>1</v>
      </c>
      <c r="C283" s="8">
        <v>1116112</v>
      </c>
      <c r="D283" s="7">
        <v>3</v>
      </c>
      <c r="E283" s="6" t="s">
        <v>15</v>
      </c>
      <c r="F283" s="5">
        <v>16884741.940000001</v>
      </c>
      <c r="G283" s="5">
        <v>23378012.100000001</v>
      </c>
      <c r="H283" s="5">
        <v>34803184.340000004</v>
      </c>
      <c r="I283" s="5">
        <v>28171835.509999998</v>
      </c>
      <c r="J283" s="5">
        <f t="shared" si="31"/>
        <v>6631348.8300000057</v>
      </c>
      <c r="K283" s="4">
        <f t="shared" si="29"/>
        <v>0.80946143418323757</v>
      </c>
    </row>
    <row r="284" spans="1:11" s="3" customFormat="1" ht="27.75" customHeight="1" x14ac:dyDescent="0.25">
      <c r="A284" s="9" t="s">
        <v>1</v>
      </c>
      <c r="B284" s="9" t="s">
        <v>1</v>
      </c>
      <c r="C284" s="8">
        <v>1116112</v>
      </c>
      <c r="D284" s="7">
        <v>4</v>
      </c>
      <c r="E284" s="6" t="s">
        <v>14</v>
      </c>
      <c r="F284" s="5">
        <v>11048843.766000001</v>
      </c>
      <c r="G284" s="5">
        <v>26070585.000000004</v>
      </c>
      <c r="H284" s="5">
        <v>24070536.57</v>
      </c>
      <c r="I284" s="5">
        <v>5547383</v>
      </c>
      <c r="J284" s="5">
        <f t="shared" si="31"/>
        <v>18523153.57</v>
      </c>
      <c r="K284" s="4">
        <f t="shared" si="29"/>
        <v>0.23046362027981995</v>
      </c>
    </row>
    <row r="285" spans="1:11" s="3" customFormat="1" ht="27.75" customHeight="1" x14ac:dyDescent="0.25">
      <c r="A285" s="9" t="s">
        <v>1</v>
      </c>
      <c r="B285" s="9" t="s">
        <v>1</v>
      </c>
      <c r="C285" s="8">
        <v>1116112</v>
      </c>
      <c r="D285" s="7">
        <v>5</v>
      </c>
      <c r="E285" s="6" t="s">
        <v>13</v>
      </c>
      <c r="F285" s="5">
        <v>2000000.04</v>
      </c>
      <c r="G285" s="5">
        <v>0</v>
      </c>
      <c r="H285" s="5">
        <v>0</v>
      </c>
      <c r="I285" s="5">
        <v>0</v>
      </c>
      <c r="J285" s="5">
        <f t="shared" si="31"/>
        <v>0</v>
      </c>
      <c r="K285" s="4">
        <f t="shared" si="29"/>
        <v>0</v>
      </c>
    </row>
    <row r="286" spans="1:11" s="3" customFormat="1" ht="27.75" customHeight="1" x14ac:dyDescent="0.25">
      <c r="A286" s="9" t="s">
        <v>1</v>
      </c>
      <c r="B286" s="9" t="s">
        <v>1</v>
      </c>
      <c r="C286" s="8">
        <v>1116112</v>
      </c>
      <c r="D286" s="7">
        <v>7</v>
      </c>
      <c r="E286" s="6" t="s">
        <v>0</v>
      </c>
      <c r="F286" s="5">
        <v>5959551.9699999997</v>
      </c>
      <c r="G286" s="5">
        <v>285000</v>
      </c>
      <c r="H286" s="5">
        <v>0</v>
      </c>
      <c r="I286" s="5">
        <v>0</v>
      </c>
      <c r="J286" s="5">
        <f t="shared" si="31"/>
        <v>0</v>
      </c>
      <c r="K286" s="4" t="e">
        <f t="shared" si="29"/>
        <v>#DIV/0!</v>
      </c>
    </row>
    <row r="287" spans="1:11" s="3" customFormat="1" ht="27.75" customHeight="1" x14ac:dyDescent="0.25">
      <c r="A287" s="9" t="s">
        <v>1</v>
      </c>
      <c r="B287" s="9" t="s">
        <v>1</v>
      </c>
      <c r="C287" s="8">
        <v>1116112</v>
      </c>
      <c r="D287" s="7">
        <v>9</v>
      </c>
      <c r="E287" s="6" t="s">
        <v>12</v>
      </c>
      <c r="F287" s="5">
        <v>62111791</v>
      </c>
      <c r="G287" s="5">
        <v>42086338.68</v>
      </c>
      <c r="H287" s="5">
        <v>24515247.699999999</v>
      </c>
      <c r="I287" s="5">
        <v>21874932</v>
      </c>
      <c r="J287" s="5">
        <f t="shared" si="31"/>
        <v>2640315.6999999993</v>
      </c>
      <c r="K287" s="4">
        <f t="shared" si="29"/>
        <v>0.89229904048654585</v>
      </c>
    </row>
    <row r="288" spans="1:11" s="1" customFormat="1" ht="27.75" customHeight="1" x14ac:dyDescent="0.25">
      <c r="A288" s="14" t="s">
        <v>5</v>
      </c>
      <c r="B288" s="14" t="s">
        <v>5</v>
      </c>
      <c r="C288" s="14" t="s">
        <v>5</v>
      </c>
      <c r="D288" s="13">
        <v>1116113</v>
      </c>
      <c r="E288" s="12" t="s">
        <v>123</v>
      </c>
      <c r="F288" s="11">
        <v>0</v>
      </c>
      <c r="G288" s="11">
        <v>60000000</v>
      </c>
      <c r="H288" s="11">
        <f>SUMIF($B$297:$B$303,"article",H289:H295)</f>
        <v>172540562.79000002</v>
      </c>
      <c r="I288" s="11">
        <f>SUMIF($B$297:$B$303,"article",I289:I295)</f>
        <v>150690376.62</v>
      </c>
      <c r="J288" s="11">
        <f>SUMIF($B$297:$B$303,"article",J289:J295)</f>
        <v>21850186.170000002</v>
      </c>
      <c r="K288" s="10">
        <f t="shared" si="29"/>
        <v>0.87336203257552847</v>
      </c>
    </row>
    <row r="289" spans="1:11" s="3" customFormat="1" ht="27.75" customHeight="1" x14ac:dyDescent="0.25">
      <c r="A289" s="9" t="s">
        <v>1</v>
      </c>
      <c r="B289" s="9" t="s">
        <v>1</v>
      </c>
      <c r="C289" s="8">
        <v>1116113</v>
      </c>
      <c r="D289" s="7">
        <v>1</v>
      </c>
      <c r="E289" s="6" t="s">
        <v>3</v>
      </c>
      <c r="F289" s="5">
        <v>0</v>
      </c>
      <c r="G289" s="5">
        <v>35000000</v>
      </c>
      <c r="H289" s="5">
        <v>110619674.79000001</v>
      </c>
      <c r="I289" s="5">
        <v>99920513.640000001</v>
      </c>
      <c r="J289" s="5">
        <f t="shared" ref="J289:J295" si="32">H289-I289</f>
        <v>10699161.150000006</v>
      </c>
      <c r="K289" s="4">
        <f t="shared" si="29"/>
        <v>0.90327976311346736</v>
      </c>
    </row>
    <row r="290" spans="1:11" s="3" customFormat="1" ht="27.75" customHeight="1" x14ac:dyDescent="0.25">
      <c r="A290" s="9" t="s">
        <v>1</v>
      </c>
      <c r="B290" s="9" t="s">
        <v>1</v>
      </c>
      <c r="C290" s="8">
        <v>1116113</v>
      </c>
      <c r="D290" s="7">
        <v>2</v>
      </c>
      <c r="E290" s="6" t="s">
        <v>2</v>
      </c>
      <c r="F290" s="5">
        <v>0</v>
      </c>
      <c r="G290" s="5">
        <v>25000000</v>
      </c>
      <c r="H290" s="5">
        <v>61920888</v>
      </c>
      <c r="I290" s="5">
        <v>50769862.980000004</v>
      </c>
      <c r="J290" s="5">
        <f t="shared" si="32"/>
        <v>11151025.019999996</v>
      </c>
      <c r="K290" s="4">
        <f t="shared" si="29"/>
        <v>0.81991496924268925</v>
      </c>
    </row>
    <row r="291" spans="1:11" s="3" customFormat="1" ht="27.75" customHeight="1" x14ac:dyDescent="0.25">
      <c r="A291" s="9" t="s">
        <v>1</v>
      </c>
      <c r="B291" s="9" t="s">
        <v>1</v>
      </c>
      <c r="C291" s="8">
        <v>1116113</v>
      </c>
      <c r="D291" s="7">
        <v>3</v>
      </c>
      <c r="E291" s="6" t="s">
        <v>15</v>
      </c>
      <c r="F291" s="5">
        <v>0</v>
      </c>
      <c r="G291" s="5">
        <v>0</v>
      </c>
      <c r="H291" s="5">
        <v>0</v>
      </c>
      <c r="I291" s="5">
        <v>0</v>
      </c>
      <c r="J291" s="5">
        <f t="shared" si="32"/>
        <v>0</v>
      </c>
      <c r="K291" s="4">
        <f t="shared" si="29"/>
        <v>0</v>
      </c>
    </row>
    <row r="292" spans="1:11" s="3" customFormat="1" ht="27.75" customHeight="1" x14ac:dyDescent="0.25">
      <c r="A292" s="9" t="s">
        <v>1</v>
      </c>
      <c r="B292" s="9" t="s">
        <v>1</v>
      </c>
      <c r="C292" s="8">
        <v>1116113</v>
      </c>
      <c r="D292" s="7">
        <v>4</v>
      </c>
      <c r="E292" s="6" t="s">
        <v>14</v>
      </c>
      <c r="F292" s="5">
        <v>0</v>
      </c>
      <c r="G292" s="5">
        <v>0</v>
      </c>
      <c r="H292" s="5">
        <v>0</v>
      </c>
      <c r="I292" s="5">
        <v>0</v>
      </c>
      <c r="J292" s="5">
        <f t="shared" si="32"/>
        <v>0</v>
      </c>
      <c r="K292" s="4">
        <f t="shared" si="29"/>
        <v>0</v>
      </c>
    </row>
    <row r="293" spans="1:11" s="3" customFormat="1" ht="27.75" customHeight="1" x14ac:dyDescent="0.25">
      <c r="A293" s="9" t="s">
        <v>1</v>
      </c>
      <c r="B293" s="9" t="s">
        <v>1</v>
      </c>
      <c r="C293" s="8">
        <v>1116113</v>
      </c>
      <c r="D293" s="7">
        <v>5</v>
      </c>
      <c r="E293" s="6" t="s">
        <v>13</v>
      </c>
      <c r="F293" s="5">
        <v>0</v>
      </c>
      <c r="G293" s="5">
        <v>0</v>
      </c>
      <c r="H293" s="5">
        <v>0</v>
      </c>
      <c r="I293" s="5">
        <v>0</v>
      </c>
      <c r="J293" s="5">
        <f t="shared" si="32"/>
        <v>0</v>
      </c>
      <c r="K293" s="4">
        <f t="shared" si="29"/>
        <v>0</v>
      </c>
    </row>
    <row r="294" spans="1:11" s="3" customFormat="1" ht="27.75" customHeight="1" x14ac:dyDescent="0.25">
      <c r="A294" s="9" t="s">
        <v>1</v>
      </c>
      <c r="B294" s="9" t="s">
        <v>1</v>
      </c>
      <c r="C294" s="8">
        <v>1116113</v>
      </c>
      <c r="D294" s="7">
        <v>7</v>
      </c>
      <c r="E294" s="6" t="s">
        <v>0</v>
      </c>
      <c r="F294" s="5">
        <v>0</v>
      </c>
      <c r="G294" s="5">
        <v>0</v>
      </c>
      <c r="H294" s="5">
        <v>0</v>
      </c>
      <c r="I294" s="5">
        <v>0</v>
      </c>
      <c r="J294" s="5">
        <f t="shared" si="32"/>
        <v>0</v>
      </c>
      <c r="K294" s="4">
        <f t="shared" si="29"/>
        <v>0</v>
      </c>
    </row>
    <row r="295" spans="1:11" s="3" customFormat="1" ht="27.75" customHeight="1" x14ac:dyDescent="0.25">
      <c r="A295" s="9" t="s">
        <v>1</v>
      </c>
      <c r="B295" s="9" t="s">
        <v>1</v>
      </c>
      <c r="C295" s="8">
        <v>1116113</v>
      </c>
      <c r="D295" s="7">
        <v>9</v>
      </c>
      <c r="E295" s="6" t="s">
        <v>12</v>
      </c>
      <c r="F295" s="5">
        <v>0</v>
      </c>
      <c r="G295" s="5">
        <v>0</v>
      </c>
      <c r="H295" s="5">
        <v>0</v>
      </c>
      <c r="I295" s="5">
        <v>0</v>
      </c>
      <c r="J295" s="5">
        <f t="shared" si="32"/>
        <v>0</v>
      </c>
      <c r="K295" s="4">
        <f t="shared" si="29"/>
        <v>0</v>
      </c>
    </row>
    <row r="296" spans="1:11" s="1" customFormat="1" ht="27.75" customHeight="1" x14ac:dyDescent="0.25">
      <c r="A296" s="14" t="s">
        <v>5</v>
      </c>
      <c r="B296" s="14" t="s">
        <v>5</v>
      </c>
      <c r="C296" s="14" t="s">
        <v>5</v>
      </c>
      <c r="D296" s="13">
        <v>1116114</v>
      </c>
      <c r="E296" s="12" t="s">
        <v>122</v>
      </c>
      <c r="F296" s="11">
        <v>0</v>
      </c>
      <c r="G296" s="11">
        <v>651387609.19333339</v>
      </c>
      <c r="H296" s="11">
        <f>SUMIF($B$297:$B$303,"article",H297:H303)</f>
        <v>874645427.89999998</v>
      </c>
      <c r="I296" s="11">
        <f>SUMIF($B$297:$B$303,"article",I297:I303)</f>
        <v>784033730.09000003</v>
      </c>
      <c r="J296" s="11">
        <f>SUMIF($B$297:$B$303,"article",J297:J303)</f>
        <v>90611697.809999913</v>
      </c>
      <c r="K296" s="10">
        <f t="shared" si="29"/>
        <v>0.89640179332148784</v>
      </c>
    </row>
    <row r="297" spans="1:11" s="3" customFormat="1" ht="27.75" customHeight="1" x14ac:dyDescent="0.25">
      <c r="A297" s="9" t="s">
        <v>1</v>
      </c>
      <c r="B297" s="9" t="s">
        <v>1</v>
      </c>
      <c r="C297" s="8">
        <v>1116114</v>
      </c>
      <c r="D297" s="7">
        <v>1</v>
      </c>
      <c r="E297" s="6" t="s">
        <v>3</v>
      </c>
      <c r="F297" s="5">
        <v>0</v>
      </c>
      <c r="G297" s="5">
        <v>440827722.19333339</v>
      </c>
      <c r="H297" s="5">
        <v>615551014.89999998</v>
      </c>
      <c r="I297" s="5">
        <v>575655736.19000006</v>
      </c>
      <c r="J297" s="5">
        <f t="shared" ref="J297:J303" si="33">H297-I297</f>
        <v>39895278.709999919</v>
      </c>
      <c r="K297" s="4">
        <f t="shared" si="29"/>
        <v>0.93518769729186269</v>
      </c>
    </row>
    <row r="298" spans="1:11" s="3" customFormat="1" ht="27.75" customHeight="1" x14ac:dyDescent="0.25">
      <c r="A298" s="9" t="s">
        <v>1</v>
      </c>
      <c r="B298" s="9" t="s">
        <v>1</v>
      </c>
      <c r="C298" s="8">
        <v>1116114</v>
      </c>
      <c r="D298" s="7">
        <v>2</v>
      </c>
      <c r="E298" s="6" t="s">
        <v>2</v>
      </c>
      <c r="F298" s="5">
        <v>0</v>
      </c>
      <c r="G298" s="5">
        <v>210559887</v>
      </c>
      <c r="H298" s="5">
        <v>259094413</v>
      </c>
      <c r="I298" s="5">
        <v>208377993.90000001</v>
      </c>
      <c r="J298" s="5">
        <f t="shared" si="33"/>
        <v>50716419.099999994</v>
      </c>
      <c r="K298" s="4">
        <f t="shared" si="29"/>
        <v>0.80425506473580344</v>
      </c>
    </row>
    <row r="299" spans="1:11" s="3" customFormat="1" ht="27.75" customHeight="1" x14ac:dyDescent="0.25">
      <c r="A299" s="9" t="s">
        <v>1</v>
      </c>
      <c r="B299" s="9" t="s">
        <v>1</v>
      </c>
      <c r="C299" s="8">
        <v>1116114</v>
      </c>
      <c r="D299" s="7">
        <v>3</v>
      </c>
      <c r="E299" s="6" t="s">
        <v>15</v>
      </c>
      <c r="F299" s="5">
        <v>0</v>
      </c>
      <c r="G299" s="5">
        <v>0</v>
      </c>
      <c r="H299" s="5">
        <v>0</v>
      </c>
      <c r="I299" s="5">
        <v>0</v>
      </c>
      <c r="J299" s="5">
        <f t="shared" si="33"/>
        <v>0</v>
      </c>
      <c r="K299" s="4">
        <f t="shared" si="29"/>
        <v>0</v>
      </c>
    </row>
    <row r="300" spans="1:11" s="3" customFormat="1" ht="27.75" customHeight="1" x14ac:dyDescent="0.25">
      <c r="A300" s="9" t="s">
        <v>1</v>
      </c>
      <c r="B300" s="9" t="s">
        <v>1</v>
      </c>
      <c r="C300" s="8">
        <v>1116114</v>
      </c>
      <c r="D300" s="7">
        <v>4</v>
      </c>
      <c r="E300" s="6" t="s">
        <v>14</v>
      </c>
      <c r="F300" s="5">
        <v>0</v>
      </c>
      <c r="G300" s="5">
        <v>0</v>
      </c>
      <c r="H300" s="5">
        <v>0</v>
      </c>
      <c r="I300" s="5">
        <v>0</v>
      </c>
      <c r="J300" s="5">
        <f t="shared" si="33"/>
        <v>0</v>
      </c>
      <c r="K300" s="4">
        <f t="shared" si="29"/>
        <v>0</v>
      </c>
    </row>
    <row r="301" spans="1:11" s="3" customFormat="1" ht="27.75" customHeight="1" x14ac:dyDescent="0.25">
      <c r="A301" s="9" t="s">
        <v>1</v>
      </c>
      <c r="B301" s="9" t="s">
        <v>1</v>
      </c>
      <c r="C301" s="8">
        <v>1116114</v>
      </c>
      <c r="D301" s="7">
        <v>5</v>
      </c>
      <c r="E301" s="6" t="s">
        <v>13</v>
      </c>
      <c r="F301" s="5">
        <v>0</v>
      </c>
      <c r="G301" s="5">
        <v>0</v>
      </c>
      <c r="H301" s="5">
        <v>0</v>
      </c>
      <c r="I301" s="5">
        <v>0</v>
      </c>
      <c r="J301" s="5">
        <f t="shared" si="33"/>
        <v>0</v>
      </c>
      <c r="K301" s="4">
        <f t="shared" si="29"/>
        <v>0</v>
      </c>
    </row>
    <row r="302" spans="1:11" s="3" customFormat="1" ht="27.75" customHeight="1" x14ac:dyDescent="0.25">
      <c r="A302" s="9" t="s">
        <v>1</v>
      </c>
      <c r="B302" s="9" t="s">
        <v>1</v>
      </c>
      <c r="C302" s="8">
        <v>1116114</v>
      </c>
      <c r="D302" s="7">
        <v>7</v>
      </c>
      <c r="E302" s="6" t="s">
        <v>0</v>
      </c>
      <c r="F302" s="5">
        <v>0</v>
      </c>
      <c r="G302" s="5">
        <v>0</v>
      </c>
      <c r="H302" s="5">
        <v>0</v>
      </c>
      <c r="I302" s="5">
        <v>0</v>
      </c>
      <c r="J302" s="5">
        <f t="shared" si="33"/>
        <v>0</v>
      </c>
      <c r="K302" s="4">
        <f t="shared" si="29"/>
        <v>0</v>
      </c>
    </row>
    <row r="303" spans="1:11" s="3" customFormat="1" ht="27.75" customHeight="1" x14ac:dyDescent="0.25">
      <c r="A303" s="9" t="s">
        <v>1</v>
      </c>
      <c r="B303" s="9" t="s">
        <v>1</v>
      </c>
      <c r="C303" s="8">
        <v>1116114</v>
      </c>
      <c r="D303" s="7">
        <v>9</v>
      </c>
      <c r="E303" s="6" t="s">
        <v>12</v>
      </c>
      <c r="F303" s="5">
        <v>0</v>
      </c>
      <c r="G303" s="5">
        <v>0</v>
      </c>
      <c r="H303" s="5">
        <v>0</v>
      </c>
      <c r="I303" s="5">
        <v>0</v>
      </c>
      <c r="J303" s="5">
        <f t="shared" si="33"/>
        <v>0</v>
      </c>
      <c r="K303" s="4">
        <f t="shared" si="29"/>
        <v>0</v>
      </c>
    </row>
    <row r="304" spans="1:11" s="1" customFormat="1" ht="27.75" customHeight="1" x14ac:dyDescent="0.25">
      <c r="A304" s="25" t="s">
        <v>9</v>
      </c>
      <c r="B304" s="25" t="s">
        <v>9</v>
      </c>
      <c r="C304" s="25" t="s">
        <v>9</v>
      </c>
      <c r="D304" s="24">
        <v>1117</v>
      </c>
      <c r="E304" s="23" t="s">
        <v>121</v>
      </c>
      <c r="F304" s="22">
        <v>218836790.89038903</v>
      </c>
      <c r="G304" s="22">
        <v>209582759.11652157</v>
      </c>
      <c r="H304" s="22">
        <f>SUMIF($B$305:$B$325,"chap",H305:H325)</f>
        <v>328492029.87</v>
      </c>
      <c r="I304" s="22">
        <f>SUMIF($B$305:$B$325,"chap",I305:I325)</f>
        <v>255091621.32000002</v>
      </c>
      <c r="J304" s="22">
        <f>SUMIF($B$305:$B$325,"chap",J305:J325)</f>
        <v>73400408.549999997</v>
      </c>
      <c r="K304" s="21">
        <f t="shared" si="29"/>
        <v>0.77655345677930743</v>
      </c>
    </row>
    <row r="305" spans="1:11" s="15" customFormat="1" ht="27.75" customHeight="1" x14ac:dyDescent="0.25">
      <c r="A305" s="20" t="s">
        <v>7</v>
      </c>
      <c r="B305" s="20" t="s">
        <v>7</v>
      </c>
      <c r="C305" s="20" t="s">
        <v>7</v>
      </c>
      <c r="D305" s="19">
        <v>11171</v>
      </c>
      <c r="E305" s="18" t="s">
        <v>6</v>
      </c>
      <c r="F305" s="17">
        <v>218836790.89038903</v>
      </c>
      <c r="G305" s="17">
        <v>209582759.11652157</v>
      </c>
      <c r="H305" s="17">
        <f>SUMIF($B$306:$B$325,"section",H306:H325)</f>
        <v>328492029.87</v>
      </c>
      <c r="I305" s="17">
        <f>SUMIF($B$306:$B$325,"section",I306:I325)</f>
        <v>255091621.32000002</v>
      </c>
      <c r="J305" s="17">
        <f>SUMIF($B$306:$B$325,"section",J306:J325)</f>
        <v>73400408.549999997</v>
      </c>
      <c r="K305" s="16">
        <f t="shared" si="29"/>
        <v>0.77655345677930743</v>
      </c>
    </row>
    <row r="306" spans="1:11" s="1" customFormat="1" ht="27.75" customHeight="1" x14ac:dyDescent="0.25">
      <c r="A306" s="14" t="s">
        <v>5</v>
      </c>
      <c r="B306" s="14" t="s">
        <v>5</v>
      </c>
      <c r="C306" s="14" t="s">
        <v>5</v>
      </c>
      <c r="D306" s="13">
        <v>1117111</v>
      </c>
      <c r="E306" s="12" t="s">
        <v>56</v>
      </c>
      <c r="F306" s="11">
        <v>36460521.296389006</v>
      </c>
      <c r="G306" s="11">
        <v>19290797.046271525</v>
      </c>
      <c r="H306" s="11">
        <f>SUMIF($B$307:$B$313,"article",H307:H313)</f>
        <v>49057623.920000002</v>
      </c>
      <c r="I306" s="11">
        <f>SUMIF($B$307:$B$313,"article",I307:I313)</f>
        <v>35459079.520000003</v>
      </c>
      <c r="J306" s="11">
        <f>SUMIF($B$307:$B$313,"article",J307:J313)</f>
        <v>13598544.399999999</v>
      </c>
      <c r="K306" s="10">
        <f t="shared" si="29"/>
        <v>0.72280466697336132</v>
      </c>
    </row>
    <row r="307" spans="1:11" s="3" customFormat="1" ht="27.75" customHeight="1" x14ac:dyDescent="0.25">
      <c r="A307" s="9" t="s">
        <v>1</v>
      </c>
      <c r="B307" s="9" t="s">
        <v>1</v>
      </c>
      <c r="C307" s="8">
        <v>1117111</v>
      </c>
      <c r="D307" s="7">
        <v>1</v>
      </c>
      <c r="E307" s="6" t="s">
        <v>3</v>
      </c>
      <c r="F307" s="5">
        <v>19804329.511389006</v>
      </c>
      <c r="G307" s="5">
        <v>17203120.118021525</v>
      </c>
      <c r="H307" s="5">
        <v>42471896.210000001</v>
      </c>
      <c r="I307" s="5">
        <v>26376764.140000001</v>
      </c>
      <c r="J307" s="5">
        <f t="shared" ref="J307:J313" si="34">H307-I307</f>
        <v>16095132.07</v>
      </c>
      <c r="K307" s="4">
        <f t="shared" si="29"/>
        <v>0.6210404171638938</v>
      </c>
    </row>
    <row r="308" spans="1:11" s="3" customFormat="1" ht="27.75" customHeight="1" x14ac:dyDescent="0.25">
      <c r="A308" s="9" t="s">
        <v>1</v>
      </c>
      <c r="B308" s="9" t="s">
        <v>1</v>
      </c>
      <c r="C308" s="8">
        <v>1117111</v>
      </c>
      <c r="D308" s="7">
        <v>2</v>
      </c>
      <c r="E308" s="6" t="s">
        <v>2</v>
      </c>
      <c r="F308" s="5">
        <v>13401212.870999999</v>
      </c>
      <c r="G308" s="5">
        <v>1084437.9282500008</v>
      </c>
      <c r="H308" s="5">
        <v>4527705.79</v>
      </c>
      <c r="I308" s="5">
        <v>7491687.1100000003</v>
      </c>
      <c r="J308" s="5">
        <f t="shared" si="34"/>
        <v>-2963981.3200000003</v>
      </c>
      <c r="K308" s="4">
        <f t="shared" si="29"/>
        <v>1.6546320493143174</v>
      </c>
    </row>
    <row r="309" spans="1:11" s="3" customFormat="1" ht="27.75" customHeight="1" x14ac:dyDescent="0.25">
      <c r="A309" s="9" t="s">
        <v>1</v>
      </c>
      <c r="B309" s="9" t="s">
        <v>1</v>
      </c>
      <c r="C309" s="8">
        <v>1117111</v>
      </c>
      <c r="D309" s="7">
        <v>3</v>
      </c>
      <c r="E309" s="6" t="s">
        <v>15</v>
      </c>
      <c r="F309" s="5">
        <v>-0.38000000000465661</v>
      </c>
      <c r="G309" s="5">
        <v>242307</v>
      </c>
      <c r="H309" s="5">
        <v>689599.7</v>
      </c>
      <c r="I309" s="5">
        <v>790255</v>
      </c>
      <c r="J309" s="5">
        <f t="shared" si="34"/>
        <v>-100655.30000000005</v>
      </c>
      <c r="K309" s="4">
        <f t="shared" si="29"/>
        <v>1.1459619254474736</v>
      </c>
    </row>
    <row r="310" spans="1:11" s="3" customFormat="1" ht="27.75" customHeight="1" x14ac:dyDescent="0.25">
      <c r="A310" s="9" t="s">
        <v>1</v>
      </c>
      <c r="B310" s="9" t="s">
        <v>1</v>
      </c>
      <c r="C310" s="8">
        <v>1117111</v>
      </c>
      <c r="D310" s="7">
        <v>4</v>
      </c>
      <c r="E310" s="6" t="s">
        <v>14</v>
      </c>
      <c r="F310" s="5">
        <v>254979.29399999999</v>
      </c>
      <c r="G310" s="5">
        <v>295932</v>
      </c>
      <c r="H310" s="5">
        <v>1068422.22</v>
      </c>
      <c r="I310" s="5">
        <v>639250.69999999995</v>
      </c>
      <c r="J310" s="5">
        <f t="shared" si="34"/>
        <v>429171.52</v>
      </c>
      <c r="K310" s="4">
        <f t="shared" si="29"/>
        <v>0.59831280933112752</v>
      </c>
    </row>
    <row r="311" spans="1:11" s="3" customFormat="1" ht="27.75" customHeight="1" x14ac:dyDescent="0.25">
      <c r="A311" s="9" t="s">
        <v>1</v>
      </c>
      <c r="B311" s="9" t="s">
        <v>1</v>
      </c>
      <c r="C311" s="8">
        <v>1117111</v>
      </c>
      <c r="D311" s="7">
        <v>5</v>
      </c>
      <c r="E311" s="6" t="s">
        <v>13</v>
      </c>
      <c r="F311" s="5">
        <v>0</v>
      </c>
      <c r="G311" s="5">
        <v>0</v>
      </c>
      <c r="H311" s="5">
        <v>0</v>
      </c>
      <c r="I311" s="5">
        <v>0</v>
      </c>
      <c r="J311" s="5">
        <f t="shared" si="34"/>
        <v>0</v>
      </c>
      <c r="K311" s="4">
        <f t="shared" si="29"/>
        <v>0</v>
      </c>
    </row>
    <row r="312" spans="1:11" s="3" customFormat="1" ht="27.75" customHeight="1" x14ac:dyDescent="0.25">
      <c r="A312" s="9" t="s">
        <v>1</v>
      </c>
      <c r="B312" s="9" t="s">
        <v>1</v>
      </c>
      <c r="C312" s="8">
        <v>1117111</v>
      </c>
      <c r="D312" s="7">
        <v>7</v>
      </c>
      <c r="E312" s="6" t="s">
        <v>0</v>
      </c>
      <c r="F312" s="5">
        <v>0</v>
      </c>
      <c r="G312" s="5">
        <v>0</v>
      </c>
      <c r="H312" s="5">
        <v>0</v>
      </c>
      <c r="I312" s="5">
        <v>0</v>
      </c>
      <c r="J312" s="5">
        <f t="shared" si="34"/>
        <v>0</v>
      </c>
      <c r="K312" s="4">
        <f t="shared" si="29"/>
        <v>0</v>
      </c>
    </row>
    <row r="313" spans="1:11" s="3" customFormat="1" ht="27.75" customHeight="1" x14ac:dyDescent="0.25">
      <c r="A313" s="9" t="s">
        <v>1</v>
      </c>
      <c r="B313" s="9" t="s">
        <v>1</v>
      </c>
      <c r="C313" s="8">
        <v>1117111</v>
      </c>
      <c r="D313" s="7">
        <v>9</v>
      </c>
      <c r="E313" s="6" t="s">
        <v>12</v>
      </c>
      <c r="F313" s="5">
        <v>3000000</v>
      </c>
      <c r="G313" s="5">
        <v>465000</v>
      </c>
      <c r="H313" s="5">
        <v>300000</v>
      </c>
      <c r="I313" s="5">
        <v>161122.57</v>
      </c>
      <c r="J313" s="5">
        <f t="shared" si="34"/>
        <v>138877.43</v>
      </c>
      <c r="K313" s="4">
        <f t="shared" si="29"/>
        <v>0.5370752333333334</v>
      </c>
    </row>
    <row r="314" spans="1:11" s="1" customFormat="1" ht="27.75" customHeight="1" x14ac:dyDescent="0.25">
      <c r="A314" s="14" t="s">
        <v>5</v>
      </c>
      <c r="B314" s="14" t="s">
        <v>5</v>
      </c>
      <c r="C314" s="14" t="s">
        <v>5</v>
      </c>
      <c r="D314" s="13">
        <v>1117112</v>
      </c>
      <c r="E314" s="12" t="s">
        <v>55</v>
      </c>
      <c r="F314" s="11">
        <v>151985142.31400001</v>
      </c>
      <c r="G314" s="11">
        <v>161019340.41025004</v>
      </c>
      <c r="H314" s="11">
        <f>SUMIF($B$315:$B$321,"article",H315:H321)</f>
        <v>214209097.00999999</v>
      </c>
      <c r="I314" s="11">
        <f>SUMIF($B$315:$B$321,"article",I315:I321)</f>
        <v>172466012.67000002</v>
      </c>
      <c r="J314" s="11">
        <f>SUMIF($B$315:$B$321,"article",J315:J321)</f>
        <v>41743084.339999996</v>
      </c>
      <c r="K314" s="10">
        <f t="shared" si="29"/>
        <v>0.80512926424384645</v>
      </c>
    </row>
    <row r="315" spans="1:11" s="3" customFormat="1" ht="27.75" customHeight="1" x14ac:dyDescent="0.25">
      <c r="A315" s="9" t="s">
        <v>1</v>
      </c>
      <c r="B315" s="9" t="s">
        <v>1</v>
      </c>
      <c r="C315" s="8">
        <v>1117112</v>
      </c>
      <c r="D315" s="7">
        <v>1</v>
      </c>
      <c r="E315" s="6" t="s">
        <v>3</v>
      </c>
      <c r="F315" s="5">
        <v>103634491.33000001</v>
      </c>
      <c r="G315" s="5">
        <v>108474331.62500001</v>
      </c>
      <c r="H315" s="5">
        <v>146046804.06</v>
      </c>
      <c r="I315" s="5">
        <v>132161460.01000001</v>
      </c>
      <c r="J315" s="5">
        <f t="shared" ref="J315:J321" si="35">H315-I315</f>
        <v>13885344.049999997</v>
      </c>
      <c r="K315" s="4">
        <f t="shared" si="29"/>
        <v>0.90492538238429698</v>
      </c>
    </row>
    <row r="316" spans="1:11" s="3" customFormat="1" ht="27.75" customHeight="1" x14ac:dyDescent="0.25">
      <c r="A316" s="9" t="s">
        <v>1</v>
      </c>
      <c r="B316" s="9" t="s">
        <v>1</v>
      </c>
      <c r="C316" s="8">
        <v>1117112</v>
      </c>
      <c r="D316" s="7">
        <v>2</v>
      </c>
      <c r="E316" s="6" t="s">
        <v>2</v>
      </c>
      <c r="F316" s="5">
        <v>10672799.848999999</v>
      </c>
      <c r="G316" s="5">
        <v>17121406.392750002</v>
      </c>
      <c r="H316" s="5">
        <v>12855609.01</v>
      </c>
      <c r="I316" s="5">
        <v>16639571.82</v>
      </c>
      <c r="J316" s="5">
        <f t="shared" si="35"/>
        <v>-3783962.8100000005</v>
      </c>
      <c r="K316" s="4">
        <f t="shared" si="29"/>
        <v>1.2943433334863068</v>
      </c>
    </row>
    <row r="317" spans="1:11" s="3" customFormat="1" ht="27.75" customHeight="1" x14ac:dyDescent="0.25">
      <c r="A317" s="9" t="s">
        <v>1</v>
      </c>
      <c r="B317" s="9" t="s">
        <v>1</v>
      </c>
      <c r="C317" s="8">
        <v>1117112</v>
      </c>
      <c r="D317" s="7">
        <v>3</v>
      </c>
      <c r="E317" s="6" t="s">
        <v>15</v>
      </c>
      <c r="F317" s="5">
        <v>12602730.321</v>
      </c>
      <c r="G317" s="5">
        <v>12073023.372500001</v>
      </c>
      <c r="H317" s="5">
        <v>25132138.850000001</v>
      </c>
      <c r="I317" s="5">
        <v>13179678.16</v>
      </c>
      <c r="J317" s="5">
        <f t="shared" si="35"/>
        <v>11952460.690000001</v>
      </c>
      <c r="K317" s="4">
        <f t="shared" si="29"/>
        <v>0.52441530100809541</v>
      </c>
    </row>
    <row r="318" spans="1:11" s="3" customFormat="1" ht="27.75" customHeight="1" x14ac:dyDescent="0.25">
      <c r="A318" s="9" t="s">
        <v>1</v>
      </c>
      <c r="B318" s="9" t="s">
        <v>1</v>
      </c>
      <c r="C318" s="8">
        <v>1117112</v>
      </c>
      <c r="D318" s="7">
        <v>4</v>
      </c>
      <c r="E318" s="6" t="s">
        <v>14</v>
      </c>
      <c r="F318" s="5">
        <v>5074947.7139999997</v>
      </c>
      <c r="G318" s="5">
        <v>2450419.02</v>
      </c>
      <c r="H318" s="5">
        <v>18622544.989999998</v>
      </c>
      <c r="I318" s="5">
        <v>3694682.77</v>
      </c>
      <c r="J318" s="5">
        <f t="shared" si="35"/>
        <v>14927862.219999999</v>
      </c>
      <c r="K318" s="4">
        <f t="shared" si="29"/>
        <v>0.19839838067159909</v>
      </c>
    </row>
    <row r="319" spans="1:11" s="3" customFormat="1" ht="27.75" customHeight="1" x14ac:dyDescent="0.25">
      <c r="A319" s="9" t="s">
        <v>1</v>
      </c>
      <c r="B319" s="9" t="s">
        <v>1</v>
      </c>
      <c r="C319" s="8">
        <v>1117112</v>
      </c>
      <c r="D319" s="7">
        <v>5</v>
      </c>
      <c r="E319" s="6" t="s">
        <v>13</v>
      </c>
      <c r="F319" s="5">
        <v>0</v>
      </c>
      <c r="G319" s="5">
        <v>0</v>
      </c>
      <c r="H319" s="5">
        <v>10</v>
      </c>
      <c r="I319" s="5">
        <v>2500000</v>
      </c>
      <c r="J319" s="5">
        <f t="shared" si="35"/>
        <v>-2499990</v>
      </c>
      <c r="K319" s="4">
        <f t="shared" si="29"/>
        <v>0</v>
      </c>
    </row>
    <row r="320" spans="1:11" s="3" customFormat="1" ht="27.75" customHeight="1" x14ac:dyDescent="0.25">
      <c r="A320" s="9" t="s">
        <v>1</v>
      </c>
      <c r="B320" s="9" t="s">
        <v>1</v>
      </c>
      <c r="C320" s="8">
        <v>1117112</v>
      </c>
      <c r="D320" s="7">
        <v>7</v>
      </c>
      <c r="E320" s="6" t="s">
        <v>0</v>
      </c>
      <c r="F320" s="5">
        <v>1000000</v>
      </c>
      <c r="G320" s="5">
        <v>0</v>
      </c>
      <c r="H320" s="5">
        <v>1929890</v>
      </c>
      <c r="I320" s="5">
        <v>0</v>
      </c>
      <c r="J320" s="5">
        <f t="shared" si="35"/>
        <v>1929890</v>
      </c>
      <c r="K320" s="4">
        <f t="shared" si="29"/>
        <v>0</v>
      </c>
    </row>
    <row r="321" spans="1:11" s="3" customFormat="1" ht="27.75" customHeight="1" x14ac:dyDescent="0.25">
      <c r="A321" s="9" t="s">
        <v>1</v>
      </c>
      <c r="B321" s="9" t="s">
        <v>1</v>
      </c>
      <c r="C321" s="8">
        <v>1117112</v>
      </c>
      <c r="D321" s="7">
        <v>9</v>
      </c>
      <c r="E321" s="6" t="s">
        <v>12</v>
      </c>
      <c r="F321" s="5">
        <v>19000173.100000001</v>
      </c>
      <c r="G321" s="5">
        <v>20900160</v>
      </c>
      <c r="H321" s="5">
        <v>9622100.0999999996</v>
      </c>
      <c r="I321" s="5">
        <v>4290619.91</v>
      </c>
      <c r="J321" s="5">
        <f t="shared" si="35"/>
        <v>5331480.1899999995</v>
      </c>
      <c r="K321" s="4">
        <f t="shared" si="29"/>
        <v>0.44591304033513435</v>
      </c>
    </row>
    <row r="322" spans="1:11" s="1" customFormat="1" ht="27.75" customHeight="1" x14ac:dyDescent="0.25">
      <c r="A322" s="14" t="s">
        <v>5</v>
      </c>
      <c r="B322" s="14" t="s">
        <v>5</v>
      </c>
      <c r="C322" s="14" t="s">
        <v>5</v>
      </c>
      <c r="D322" s="13">
        <v>1117113</v>
      </c>
      <c r="E322" s="12" t="s">
        <v>120</v>
      </c>
      <c r="F322" s="11">
        <v>30391127.280000001</v>
      </c>
      <c r="G322" s="11">
        <v>29272621.66</v>
      </c>
      <c r="H322" s="11">
        <f>SUMIF($B$323:$B$325,"article",H323:H325)</f>
        <v>65225308.940000005</v>
      </c>
      <c r="I322" s="11">
        <f>SUMIF($B$323:$B$325,"article",I323:I325)</f>
        <v>47166529.130000003</v>
      </c>
      <c r="J322" s="11">
        <f>SUMIF($B$323:$B$325,"article",J323:J325)</f>
        <v>18058779.810000002</v>
      </c>
      <c r="K322" s="10">
        <f t="shared" si="29"/>
        <v>0.72313232235339719</v>
      </c>
    </row>
    <row r="323" spans="1:11" s="3" customFormat="1" ht="27.75" customHeight="1" x14ac:dyDescent="0.25">
      <c r="A323" s="9" t="s">
        <v>1</v>
      </c>
      <c r="B323" s="9" t="s">
        <v>1</v>
      </c>
      <c r="C323" s="8">
        <v>1117113</v>
      </c>
      <c r="D323" s="7">
        <v>1</v>
      </c>
      <c r="E323" s="6" t="s">
        <v>3</v>
      </c>
      <c r="F323" s="5">
        <v>20391131.280000001</v>
      </c>
      <c r="G323" s="5">
        <v>20658900.66</v>
      </c>
      <c r="H323" s="5">
        <v>41275408.840000004</v>
      </c>
      <c r="I323" s="5">
        <v>34956133.32</v>
      </c>
      <c r="J323" s="5">
        <f>H323-I323</f>
        <v>6319275.5200000033</v>
      </c>
      <c r="K323" s="4">
        <f t="shared" si="29"/>
        <v>0.84689974738963714</v>
      </c>
    </row>
    <row r="324" spans="1:11" s="3" customFormat="1" ht="27.75" customHeight="1" x14ac:dyDescent="0.25">
      <c r="A324" s="9" t="s">
        <v>1</v>
      </c>
      <c r="B324" s="9" t="s">
        <v>1</v>
      </c>
      <c r="C324" s="8">
        <v>1117113</v>
      </c>
      <c r="D324" s="7">
        <v>2</v>
      </c>
      <c r="E324" s="6" t="s">
        <v>2</v>
      </c>
      <c r="F324" s="5">
        <v>9999996</v>
      </c>
      <c r="G324" s="5">
        <v>8613721</v>
      </c>
      <c r="H324" s="5">
        <v>23949900.100000001</v>
      </c>
      <c r="I324" s="5">
        <v>12210395.810000001</v>
      </c>
      <c r="J324" s="5">
        <f>H324-I324</f>
        <v>11739504.290000001</v>
      </c>
      <c r="K324" s="4">
        <f t="shared" ref="K324:K387" si="36">IF(G324&lt;&gt;0,I324/H324,0)</f>
        <v>0.50983076167403307</v>
      </c>
    </row>
    <row r="325" spans="1:11" s="3" customFormat="1" ht="27.75" customHeight="1" x14ac:dyDescent="0.25">
      <c r="A325" s="9" t="s">
        <v>1</v>
      </c>
      <c r="B325" s="9" t="s">
        <v>1</v>
      </c>
      <c r="C325" s="8">
        <v>1117113</v>
      </c>
      <c r="D325" s="7">
        <v>9</v>
      </c>
      <c r="E325" s="6" t="s">
        <v>12</v>
      </c>
      <c r="F325" s="5">
        <v>0</v>
      </c>
      <c r="G325" s="5">
        <v>0</v>
      </c>
      <c r="H325" s="5">
        <v>0</v>
      </c>
      <c r="I325" s="5">
        <v>0</v>
      </c>
      <c r="J325" s="5">
        <f>H325-I325</f>
        <v>0</v>
      </c>
      <c r="K325" s="4">
        <f t="shared" si="36"/>
        <v>0</v>
      </c>
    </row>
    <row r="326" spans="1:11" s="1" customFormat="1" ht="27.75" customHeight="1" x14ac:dyDescent="0.25">
      <c r="A326" s="39" t="s">
        <v>52</v>
      </c>
      <c r="B326" s="39" t="s">
        <v>52</v>
      </c>
      <c r="C326" s="39" t="s">
        <v>52</v>
      </c>
      <c r="D326" s="38">
        <v>12</v>
      </c>
      <c r="E326" s="37" t="s">
        <v>119</v>
      </c>
      <c r="F326" s="36">
        <v>20324505556.391098</v>
      </c>
      <c r="G326" s="36">
        <v>25807693491.891247</v>
      </c>
      <c r="H326" s="36">
        <f>SUMIF($B$327:$B$561,"MIN",H327:H561)</f>
        <v>44350694231.879997</v>
      </c>
      <c r="I326" s="36">
        <f>SUMIF($B$327:$B$561,"MIN",I327:I561)</f>
        <v>31301740774.460003</v>
      </c>
      <c r="J326" s="36">
        <f>SUMIF($B$327:$B$561,"MIN",J327:J561)</f>
        <v>13048953457.419996</v>
      </c>
      <c r="K326" s="35">
        <f t="shared" si="36"/>
        <v>0.70577792110320126</v>
      </c>
    </row>
    <row r="327" spans="1:11" s="1" customFormat="1" ht="27.75" customHeight="1" x14ac:dyDescent="0.25">
      <c r="A327" s="25" t="s">
        <v>9</v>
      </c>
      <c r="B327" s="25" t="s">
        <v>9</v>
      </c>
      <c r="C327" s="25" t="s">
        <v>9</v>
      </c>
      <c r="D327" s="24">
        <v>1211</v>
      </c>
      <c r="E327" s="23" t="s">
        <v>118</v>
      </c>
      <c r="F327" s="22">
        <v>11218634902.492001</v>
      </c>
      <c r="G327" s="22">
        <v>13482366823.533497</v>
      </c>
      <c r="H327" s="22">
        <f>SUMIF($B$328:$B$382,"chap",H328:H382)</f>
        <v>23113488112.610001</v>
      </c>
      <c r="I327" s="22">
        <f>SUMIF($B$328:$B$382,"chap",I328:I382)</f>
        <v>18637384650.530003</v>
      </c>
      <c r="J327" s="22">
        <f>SUMIF($B$328:$B$382,"chap",J328:J382)</f>
        <v>4476103462.0799971</v>
      </c>
      <c r="K327" s="53">
        <f t="shared" si="36"/>
        <v>0.80634236423891492</v>
      </c>
    </row>
    <row r="328" spans="1:11" s="15" customFormat="1" ht="27.75" customHeight="1" x14ac:dyDescent="0.25">
      <c r="A328" s="20" t="s">
        <v>7</v>
      </c>
      <c r="B328" s="20" t="s">
        <v>7</v>
      </c>
      <c r="C328" s="20" t="s">
        <v>7</v>
      </c>
      <c r="D328" s="19">
        <v>12111</v>
      </c>
      <c r="E328" s="18" t="s">
        <v>6</v>
      </c>
      <c r="F328" s="17">
        <v>1847890228.9820001</v>
      </c>
      <c r="G328" s="17">
        <v>2493151375.7234998</v>
      </c>
      <c r="H328" s="17">
        <f>SUMIF($B$329:$B$373,"section",H329:H373)</f>
        <v>4324693917</v>
      </c>
      <c r="I328" s="17">
        <f>SUMIF($B$329:$B$373,"section",I329:I373)</f>
        <v>3275093688.9099998</v>
      </c>
      <c r="J328" s="17">
        <f>SUMIF($B$329:$B$373,"section",J329:J373)</f>
        <v>1049600228.0899992</v>
      </c>
      <c r="K328" s="16">
        <f t="shared" si="36"/>
        <v>0.75730069035311098</v>
      </c>
    </row>
    <row r="329" spans="1:11" s="1" customFormat="1" ht="27.75" customHeight="1" x14ac:dyDescent="0.25">
      <c r="A329" s="14" t="s">
        <v>5</v>
      </c>
      <c r="B329" s="14" t="s">
        <v>5</v>
      </c>
      <c r="C329" s="14" t="s">
        <v>5</v>
      </c>
      <c r="D329" s="13">
        <v>1211111</v>
      </c>
      <c r="E329" s="12" t="s">
        <v>56</v>
      </c>
      <c r="F329" s="11">
        <v>42573367.747999996</v>
      </c>
      <c r="G329" s="11">
        <v>26096808.350000001</v>
      </c>
      <c r="H329" s="11">
        <f>SUMIF($B$330:$B$336,"article",H330:H336)</f>
        <v>165160734.56</v>
      </c>
      <c r="I329" s="11">
        <f>SUMIF($B$330:$B$336,"article",I330:I336)</f>
        <v>126173535.00999999</v>
      </c>
      <c r="J329" s="11">
        <f>SUMIF($B$330:$B$336,"article",J330:J336)</f>
        <v>38987199.549999997</v>
      </c>
      <c r="K329" s="10">
        <f t="shared" si="36"/>
        <v>0.76394389590319578</v>
      </c>
    </row>
    <row r="330" spans="1:11" s="3" customFormat="1" ht="27.75" customHeight="1" x14ac:dyDescent="0.25">
      <c r="A330" s="9" t="s">
        <v>1</v>
      </c>
      <c r="B330" s="9" t="s">
        <v>1</v>
      </c>
      <c r="C330" s="8">
        <v>1211111</v>
      </c>
      <c r="D330" s="7">
        <v>1</v>
      </c>
      <c r="E330" s="6" t="s">
        <v>3</v>
      </c>
      <c r="F330" s="5">
        <v>21131924.259999998</v>
      </c>
      <c r="G330" s="5">
        <v>13827374.175000001</v>
      </c>
      <c r="H330" s="5">
        <v>55538777.159999996</v>
      </c>
      <c r="I330" s="5">
        <v>33150160.009999998</v>
      </c>
      <c r="J330" s="5">
        <f t="shared" ref="J330:J336" si="37">H330-I330</f>
        <v>22388617.149999999</v>
      </c>
      <c r="K330" s="4">
        <f t="shared" si="36"/>
        <v>0.59688314552728983</v>
      </c>
    </row>
    <row r="331" spans="1:11" s="3" customFormat="1" ht="27.75" customHeight="1" x14ac:dyDescent="0.25">
      <c r="A331" s="9" t="s">
        <v>1</v>
      </c>
      <c r="B331" s="9" t="s">
        <v>1</v>
      </c>
      <c r="C331" s="8">
        <v>1211111</v>
      </c>
      <c r="D331" s="7">
        <v>2</v>
      </c>
      <c r="E331" s="6" t="s">
        <v>2</v>
      </c>
      <c r="F331" s="5">
        <v>4171368.0239999997</v>
      </c>
      <c r="G331" s="5">
        <v>543.67499999999995</v>
      </c>
      <c r="H331" s="5">
        <v>535.9</v>
      </c>
      <c r="I331" s="5">
        <v>0</v>
      </c>
      <c r="J331" s="5">
        <f t="shared" si="37"/>
        <v>535.9</v>
      </c>
      <c r="K331" s="4">
        <f t="shared" si="36"/>
        <v>0</v>
      </c>
    </row>
    <row r="332" spans="1:11" s="3" customFormat="1" ht="27.75" customHeight="1" x14ac:dyDescent="0.25">
      <c r="A332" s="9" t="s">
        <v>1</v>
      </c>
      <c r="B332" s="9" t="s">
        <v>1</v>
      </c>
      <c r="C332" s="8">
        <v>1211111</v>
      </c>
      <c r="D332" s="7">
        <v>3</v>
      </c>
      <c r="E332" s="6" t="s">
        <v>15</v>
      </c>
      <c r="F332" s="5">
        <v>2116800</v>
      </c>
      <c r="G332" s="5">
        <v>2100000</v>
      </c>
      <c r="H332" s="5">
        <v>2940020</v>
      </c>
      <c r="I332" s="5">
        <v>2106160</v>
      </c>
      <c r="J332" s="5">
        <f t="shared" si="37"/>
        <v>833860</v>
      </c>
      <c r="K332" s="4">
        <f t="shared" si="36"/>
        <v>0.71637607907429202</v>
      </c>
    </row>
    <row r="333" spans="1:11" s="3" customFormat="1" ht="27.75" customHeight="1" x14ac:dyDescent="0.25">
      <c r="A333" s="9" t="s">
        <v>1</v>
      </c>
      <c r="B333" s="9" t="s">
        <v>1</v>
      </c>
      <c r="C333" s="8">
        <v>1211111</v>
      </c>
      <c r="D333" s="7">
        <v>4</v>
      </c>
      <c r="E333" s="6" t="s">
        <v>14</v>
      </c>
      <c r="F333" s="5">
        <v>2403331.764</v>
      </c>
      <c r="G333" s="5">
        <v>1489125</v>
      </c>
      <c r="H333" s="5">
        <v>889116</v>
      </c>
      <c r="I333" s="5">
        <v>0</v>
      </c>
      <c r="J333" s="5">
        <f t="shared" si="37"/>
        <v>889116</v>
      </c>
      <c r="K333" s="4">
        <f t="shared" si="36"/>
        <v>0</v>
      </c>
    </row>
    <row r="334" spans="1:11" s="3" customFormat="1" ht="27.75" customHeight="1" x14ac:dyDescent="0.25">
      <c r="A334" s="9" t="s">
        <v>1</v>
      </c>
      <c r="B334" s="9" t="s">
        <v>1</v>
      </c>
      <c r="C334" s="8">
        <v>1211111</v>
      </c>
      <c r="D334" s="7">
        <v>5</v>
      </c>
      <c r="E334" s="6" t="s">
        <v>13</v>
      </c>
      <c r="F334" s="5">
        <v>0</v>
      </c>
      <c r="G334" s="5">
        <v>0</v>
      </c>
      <c r="H334" s="5">
        <v>0</v>
      </c>
      <c r="I334" s="5">
        <v>0</v>
      </c>
      <c r="J334" s="5">
        <f t="shared" si="37"/>
        <v>0</v>
      </c>
      <c r="K334" s="4">
        <f t="shared" si="36"/>
        <v>0</v>
      </c>
    </row>
    <row r="335" spans="1:11" s="3" customFormat="1" ht="27.75" customHeight="1" x14ac:dyDescent="0.25">
      <c r="A335" s="9" t="s">
        <v>1</v>
      </c>
      <c r="B335" s="9" t="s">
        <v>1</v>
      </c>
      <c r="C335" s="8">
        <v>1211111</v>
      </c>
      <c r="D335" s="7">
        <v>7</v>
      </c>
      <c r="E335" s="6" t="s">
        <v>0</v>
      </c>
      <c r="F335" s="5">
        <v>0</v>
      </c>
      <c r="G335" s="5">
        <v>0</v>
      </c>
      <c r="H335" s="5">
        <v>0</v>
      </c>
      <c r="I335" s="5">
        <v>0</v>
      </c>
      <c r="J335" s="5">
        <f t="shared" si="37"/>
        <v>0</v>
      </c>
      <c r="K335" s="4">
        <f t="shared" si="36"/>
        <v>0</v>
      </c>
    </row>
    <row r="336" spans="1:11" s="3" customFormat="1" ht="27.75" customHeight="1" x14ac:dyDescent="0.25">
      <c r="A336" s="9" t="s">
        <v>1</v>
      </c>
      <c r="B336" s="9" t="s">
        <v>1</v>
      </c>
      <c r="C336" s="8">
        <v>1211111</v>
      </c>
      <c r="D336" s="7">
        <v>9</v>
      </c>
      <c r="E336" s="6" t="s">
        <v>12</v>
      </c>
      <c r="F336" s="5">
        <v>12749943.699999999</v>
      </c>
      <c r="G336" s="5">
        <v>8679765.5</v>
      </c>
      <c r="H336" s="5">
        <v>105792285.5</v>
      </c>
      <c r="I336" s="5">
        <v>90917215</v>
      </c>
      <c r="J336" s="5">
        <f t="shared" si="37"/>
        <v>14875070.5</v>
      </c>
      <c r="K336" s="4">
        <f t="shared" si="36"/>
        <v>0.85939361807246328</v>
      </c>
    </row>
    <row r="337" spans="1:11" s="1" customFormat="1" ht="27.75" customHeight="1" x14ac:dyDescent="0.25">
      <c r="A337" s="14" t="s">
        <v>5</v>
      </c>
      <c r="B337" s="14" t="s">
        <v>5</v>
      </c>
      <c r="C337" s="14" t="s">
        <v>5</v>
      </c>
      <c r="D337" s="13">
        <v>1211112</v>
      </c>
      <c r="E337" s="12" t="s">
        <v>55</v>
      </c>
      <c r="F337" s="11">
        <v>1481211188.0740004</v>
      </c>
      <c r="G337" s="11">
        <v>1787137253.6660001</v>
      </c>
      <c r="H337" s="11">
        <f>SUMIF($B$338:$B$344,"article",H338:H344)</f>
        <v>3067360777.4599996</v>
      </c>
      <c r="I337" s="11">
        <f>SUMIF($B$338:$B$344,"article",I338:I344)</f>
        <v>2214365986.5400004</v>
      </c>
      <c r="J337" s="11">
        <f>SUMIF($B$338:$B$344,"article",J338:J344)</f>
        <v>852994790.91999936</v>
      </c>
      <c r="K337" s="10">
        <f t="shared" si="36"/>
        <v>0.72191246716457602</v>
      </c>
    </row>
    <row r="338" spans="1:11" s="3" customFormat="1" ht="27.75" customHeight="1" x14ac:dyDescent="0.25">
      <c r="A338" s="9" t="s">
        <v>1</v>
      </c>
      <c r="B338" s="9" t="s">
        <v>1</v>
      </c>
      <c r="C338" s="8">
        <v>1211112</v>
      </c>
      <c r="D338" s="7">
        <v>1</v>
      </c>
      <c r="E338" s="6" t="s">
        <v>3</v>
      </c>
      <c r="F338" s="5">
        <v>1136859345.3300002</v>
      </c>
      <c r="G338" s="5">
        <v>1348859345.122</v>
      </c>
      <c r="H338" s="5">
        <v>2296483109.9899998</v>
      </c>
      <c r="I338" s="5">
        <v>1985241514.6100004</v>
      </c>
      <c r="J338" s="5">
        <f t="shared" ref="J338:J344" si="38">H338-I338</f>
        <v>311241595.3799994</v>
      </c>
      <c r="K338" s="4">
        <f t="shared" si="36"/>
        <v>0.86447033116592142</v>
      </c>
    </row>
    <row r="339" spans="1:11" s="3" customFormat="1" ht="27.75" customHeight="1" x14ac:dyDescent="0.25">
      <c r="A339" s="9" t="s">
        <v>1</v>
      </c>
      <c r="B339" s="9" t="s">
        <v>1</v>
      </c>
      <c r="C339" s="8">
        <v>1211112</v>
      </c>
      <c r="D339" s="7">
        <v>2</v>
      </c>
      <c r="E339" s="6" t="s">
        <v>2</v>
      </c>
      <c r="F339" s="5">
        <v>80712308.032000005</v>
      </c>
      <c r="G339" s="5">
        <v>164559388.99900001</v>
      </c>
      <c r="H339" s="5">
        <v>105640827.48</v>
      </c>
      <c r="I339" s="5">
        <v>28695775.870000001</v>
      </c>
      <c r="J339" s="5">
        <f t="shared" si="38"/>
        <v>76945051.609999999</v>
      </c>
      <c r="K339" s="4">
        <f t="shared" si="36"/>
        <v>0.27163528111735691</v>
      </c>
    </row>
    <row r="340" spans="1:11" s="3" customFormat="1" ht="27.75" customHeight="1" x14ac:dyDescent="0.25">
      <c r="A340" s="9" t="s">
        <v>1</v>
      </c>
      <c r="B340" s="9" t="s">
        <v>1</v>
      </c>
      <c r="C340" s="8">
        <v>1211112</v>
      </c>
      <c r="D340" s="7">
        <v>3</v>
      </c>
      <c r="E340" s="6" t="s">
        <v>15</v>
      </c>
      <c r="F340" s="5">
        <v>84095103.542000011</v>
      </c>
      <c r="G340" s="5">
        <v>155789519.405</v>
      </c>
      <c r="H340" s="5">
        <v>295833408.79000002</v>
      </c>
      <c r="I340" s="5">
        <v>198131346.06</v>
      </c>
      <c r="J340" s="5">
        <f t="shared" si="38"/>
        <v>97702062.730000019</v>
      </c>
      <c r="K340" s="4">
        <f t="shared" si="36"/>
        <v>0.66973959050259024</v>
      </c>
    </row>
    <row r="341" spans="1:11" s="3" customFormat="1" ht="27.75" customHeight="1" x14ac:dyDescent="0.25">
      <c r="A341" s="9" t="s">
        <v>1</v>
      </c>
      <c r="B341" s="9" t="s">
        <v>1</v>
      </c>
      <c r="C341" s="8">
        <v>1211112</v>
      </c>
      <c r="D341" s="7">
        <v>4</v>
      </c>
      <c r="E341" s="6" t="s">
        <v>14</v>
      </c>
      <c r="F341" s="5">
        <v>34260060.560000002</v>
      </c>
      <c r="G341" s="5">
        <v>44427500.140000001</v>
      </c>
      <c r="H341" s="5">
        <v>364403435.20999998</v>
      </c>
      <c r="I341" s="5">
        <v>2297350</v>
      </c>
      <c r="J341" s="5">
        <f t="shared" si="38"/>
        <v>362106085.20999998</v>
      </c>
      <c r="K341" s="4">
        <f t="shared" si="36"/>
        <v>6.3044136745749203E-3</v>
      </c>
    </row>
    <row r="342" spans="1:11" s="3" customFormat="1" ht="27.75" customHeight="1" x14ac:dyDescent="0.25">
      <c r="A342" s="9" t="s">
        <v>1</v>
      </c>
      <c r="B342" s="9" t="s">
        <v>1</v>
      </c>
      <c r="C342" s="8">
        <v>1211112</v>
      </c>
      <c r="D342" s="7">
        <v>5</v>
      </c>
      <c r="E342" s="6" t="s">
        <v>13</v>
      </c>
      <c r="F342" s="5">
        <v>0</v>
      </c>
      <c r="G342" s="5">
        <v>0</v>
      </c>
      <c r="H342" s="5">
        <v>0</v>
      </c>
      <c r="I342" s="5">
        <v>0</v>
      </c>
      <c r="J342" s="5">
        <f t="shared" si="38"/>
        <v>0</v>
      </c>
      <c r="K342" s="4">
        <f t="shared" si="36"/>
        <v>0</v>
      </c>
    </row>
    <row r="343" spans="1:11" s="3" customFormat="1" ht="27.75" customHeight="1" x14ac:dyDescent="0.25">
      <c r="A343" s="9" t="s">
        <v>1</v>
      </c>
      <c r="B343" s="9" t="s">
        <v>1</v>
      </c>
      <c r="C343" s="8">
        <v>1211112</v>
      </c>
      <c r="D343" s="7">
        <v>7</v>
      </c>
      <c r="E343" s="6" t="s">
        <v>0</v>
      </c>
      <c r="F343" s="5">
        <v>5000000</v>
      </c>
      <c r="G343" s="5">
        <v>2500000</v>
      </c>
      <c r="H343" s="5">
        <v>2499996</v>
      </c>
      <c r="I343" s="5">
        <v>0</v>
      </c>
      <c r="J343" s="5">
        <f t="shared" si="38"/>
        <v>2499996</v>
      </c>
      <c r="K343" s="4">
        <f t="shared" si="36"/>
        <v>0</v>
      </c>
    </row>
    <row r="344" spans="1:11" s="3" customFormat="1" ht="27.75" customHeight="1" x14ac:dyDescent="0.25">
      <c r="A344" s="9" t="s">
        <v>1</v>
      </c>
      <c r="B344" s="9" t="s">
        <v>1</v>
      </c>
      <c r="C344" s="8">
        <v>1211112</v>
      </c>
      <c r="D344" s="7">
        <v>9</v>
      </c>
      <c r="E344" s="6" t="s">
        <v>12</v>
      </c>
      <c r="F344" s="5">
        <v>140284370.61000001</v>
      </c>
      <c r="G344" s="5">
        <v>71001500.00000003</v>
      </c>
      <c r="H344" s="5">
        <v>2499999.9900000002</v>
      </c>
      <c r="I344" s="5">
        <v>0</v>
      </c>
      <c r="J344" s="5">
        <f t="shared" si="38"/>
        <v>2499999.9900000002</v>
      </c>
      <c r="K344" s="4">
        <f t="shared" si="36"/>
        <v>0</v>
      </c>
    </row>
    <row r="345" spans="1:11" s="1" customFormat="1" ht="27.75" customHeight="1" x14ac:dyDescent="0.25">
      <c r="A345" s="14" t="s">
        <v>5</v>
      </c>
      <c r="B345" s="14" t="s">
        <v>5</v>
      </c>
      <c r="C345" s="14" t="s">
        <v>5</v>
      </c>
      <c r="D345" s="13">
        <v>1211117</v>
      </c>
      <c r="E345" s="12" t="s">
        <v>117</v>
      </c>
      <c r="F345" s="11">
        <v>54209420.780000001</v>
      </c>
      <c r="G345" s="11">
        <v>65462556.468000002</v>
      </c>
      <c r="H345" s="11">
        <f>SUMIF($B$346:$B$348,"article",H346:H348)</f>
        <v>131954932.2</v>
      </c>
      <c r="I345" s="11">
        <f>SUMIF($B$346:$B$348,"article",I346:I348)</f>
        <v>122962166.75</v>
      </c>
      <c r="J345" s="11">
        <f>SUMIF($B$346:$B$348,"article",J346:J348)</f>
        <v>8992765.450000003</v>
      </c>
      <c r="K345" s="10">
        <f t="shared" si="36"/>
        <v>0.93184972096101759</v>
      </c>
    </row>
    <row r="346" spans="1:11" s="3" customFormat="1" ht="27.75" customHeight="1" x14ac:dyDescent="0.25">
      <c r="A346" s="9" t="s">
        <v>1</v>
      </c>
      <c r="B346" s="9" t="s">
        <v>1</v>
      </c>
      <c r="C346" s="8">
        <v>1211117</v>
      </c>
      <c r="D346" s="7">
        <v>1</v>
      </c>
      <c r="E346" s="6" t="s">
        <v>3</v>
      </c>
      <c r="F346" s="5">
        <v>42500007.649999999</v>
      </c>
      <c r="G346" s="5">
        <v>47529639.938000001</v>
      </c>
      <c r="H346" s="5">
        <v>76904884.670000002</v>
      </c>
      <c r="I346" s="5">
        <v>69778249.340000004</v>
      </c>
      <c r="J346" s="5">
        <f>H346-I346</f>
        <v>7126635.3299999982</v>
      </c>
      <c r="K346" s="4">
        <f t="shared" si="36"/>
        <v>0.90733182475234841</v>
      </c>
    </row>
    <row r="347" spans="1:11" s="3" customFormat="1" ht="27.75" customHeight="1" x14ac:dyDescent="0.25">
      <c r="A347" s="9" t="s">
        <v>1</v>
      </c>
      <c r="B347" s="9" t="s">
        <v>1</v>
      </c>
      <c r="C347" s="8">
        <v>1211117</v>
      </c>
      <c r="D347" s="7">
        <v>2</v>
      </c>
      <c r="E347" s="6" t="s">
        <v>2</v>
      </c>
      <c r="F347" s="5">
        <v>11709413.130000001</v>
      </c>
      <c r="G347" s="5">
        <v>17932916.530000001</v>
      </c>
      <c r="H347" s="5">
        <v>55050047.530000001</v>
      </c>
      <c r="I347" s="5">
        <v>53183917.409999996</v>
      </c>
      <c r="J347" s="5">
        <f>H347-I347</f>
        <v>1866130.1200000048</v>
      </c>
      <c r="K347" s="4">
        <f t="shared" si="36"/>
        <v>0.96610120783305331</v>
      </c>
    </row>
    <row r="348" spans="1:11" s="3" customFormat="1" ht="27.75" customHeight="1" x14ac:dyDescent="0.25">
      <c r="A348" s="9" t="s">
        <v>1</v>
      </c>
      <c r="B348" s="9" t="s">
        <v>1</v>
      </c>
      <c r="C348" s="8">
        <v>1211117</v>
      </c>
      <c r="D348" s="7">
        <v>7</v>
      </c>
      <c r="E348" s="6" t="s">
        <v>0</v>
      </c>
      <c r="F348" s="5">
        <v>0</v>
      </c>
      <c r="G348" s="5">
        <v>0</v>
      </c>
      <c r="H348" s="5">
        <v>0</v>
      </c>
      <c r="I348" s="5">
        <v>0</v>
      </c>
      <c r="J348" s="5">
        <f>H348-I348</f>
        <v>0</v>
      </c>
      <c r="K348" s="4">
        <f t="shared" si="36"/>
        <v>0</v>
      </c>
    </row>
    <row r="349" spans="1:11" s="1" customFormat="1" ht="27.75" customHeight="1" x14ac:dyDescent="0.25">
      <c r="A349" s="14" t="s">
        <v>5</v>
      </c>
      <c r="B349" s="14" t="s">
        <v>5</v>
      </c>
      <c r="C349" s="14" t="s">
        <v>5</v>
      </c>
      <c r="D349" s="13">
        <v>1211118</v>
      </c>
      <c r="E349" s="12" t="s">
        <v>116</v>
      </c>
      <c r="F349" s="11">
        <v>68796257.304000005</v>
      </c>
      <c r="G349" s="11">
        <v>108780330.5115</v>
      </c>
      <c r="H349" s="11">
        <f>SUMIF($B$350:$B$351,"article",H350:H351)</f>
        <v>118087882</v>
      </c>
      <c r="I349" s="11">
        <f>SUMIF($B$350:$B$351,"article",I350:I351)</f>
        <v>90512750.950000003</v>
      </c>
      <c r="J349" s="11">
        <f>SUMIF($B$350:$B$351,"article",J350:J351)</f>
        <v>27575131.049999997</v>
      </c>
      <c r="K349" s="10">
        <f t="shared" si="36"/>
        <v>0.76648636097986755</v>
      </c>
    </row>
    <row r="350" spans="1:11" s="3" customFormat="1" ht="27.75" customHeight="1" x14ac:dyDescent="0.25">
      <c r="A350" s="9" t="s">
        <v>1</v>
      </c>
      <c r="B350" s="9" t="s">
        <v>1</v>
      </c>
      <c r="C350" s="8">
        <v>1211118</v>
      </c>
      <c r="D350" s="7">
        <v>1</v>
      </c>
      <c r="E350" s="6" t="s">
        <v>3</v>
      </c>
      <c r="F350" s="5">
        <v>25214402.039999999</v>
      </c>
      <c r="G350" s="5">
        <v>40349633.331499994</v>
      </c>
      <c r="H350" s="5">
        <v>56858450</v>
      </c>
      <c r="I350" s="5">
        <v>41060050</v>
      </c>
      <c r="J350" s="5">
        <f>H350-I350</f>
        <v>15798400</v>
      </c>
      <c r="K350" s="4">
        <f t="shared" si="36"/>
        <v>0.72214508133795419</v>
      </c>
    </row>
    <row r="351" spans="1:11" s="3" customFormat="1" ht="27.75" customHeight="1" x14ac:dyDescent="0.25">
      <c r="A351" s="9" t="s">
        <v>1</v>
      </c>
      <c r="B351" s="9" t="s">
        <v>1</v>
      </c>
      <c r="C351" s="8">
        <v>1211118</v>
      </c>
      <c r="D351" s="7">
        <v>9</v>
      </c>
      <c r="E351" s="6" t="s">
        <v>12</v>
      </c>
      <c r="F351" s="5">
        <v>43581855.264000006</v>
      </c>
      <c r="G351" s="5">
        <v>68430697.180000007</v>
      </c>
      <c r="H351" s="5">
        <v>61229432</v>
      </c>
      <c r="I351" s="5">
        <v>49452700.950000003</v>
      </c>
      <c r="J351" s="5">
        <f>H351-I351</f>
        <v>11776731.049999997</v>
      </c>
      <c r="K351" s="4">
        <f t="shared" si="36"/>
        <v>0.80766225219923649</v>
      </c>
    </row>
    <row r="352" spans="1:11" s="1" customFormat="1" ht="27.75" customHeight="1" x14ac:dyDescent="0.25">
      <c r="A352" s="14" t="s">
        <v>5</v>
      </c>
      <c r="B352" s="14" t="s">
        <v>5</v>
      </c>
      <c r="C352" s="14" t="s">
        <v>5</v>
      </c>
      <c r="D352" s="13">
        <v>1211119</v>
      </c>
      <c r="E352" s="12" t="s">
        <v>115</v>
      </c>
      <c r="F352" s="11">
        <v>166099995.13999999</v>
      </c>
      <c r="G352" s="11">
        <v>465453748.81799996</v>
      </c>
      <c r="H352" s="11">
        <f>SUMIF($B$353:$B$355,"article",H353:H355)</f>
        <v>633336320.48000002</v>
      </c>
      <c r="I352" s="11">
        <f>SUMIF($B$353:$B$355,"article",I353:I355)</f>
        <v>563202016.04999995</v>
      </c>
      <c r="J352" s="11">
        <f>SUMIF($B$353:$B$355,"article",J353:J355)</f>
        <v>70134304.429999948</v>
      </c>
      <c r="K352" s="10">
        <f t="shared" si="36"/>
        <v>0.88926214688454008</v>
      </c>
    </row>
    <row r="353" spans="1:17" s="3" customFormat="1" ht="27.75" customHeight="1" x14ac:dyDescent="0.25">
      <c r="A353" s="9" t="s">
        <v>1</v>
      </c>
      <c r="B353" s="9" t="s">
        <v>1</v>
      </c>
      <c r="C353" s="8">
        <v>1211119</v>
      </c>
      <c r="D353" s="7">
        <v>1</v>
      </c>
      <c r="E353" s="6" t="s">
        <v>3</v>
      </c>
      <c r="F353" s="5">
        <v>126195116.03999999</v>
      </c>
      <c r="G353" s="5">
        <v>367433771.40799999</v>
      </c>
      <c r="H353" s="5">
        <v>415613167.27999997</v>
      </c>
      <c r="I353" s="5">
        <v>385930542.64000005</v>
      </c>
      <c r="J353" s="5">
        <f>H353-I353</f>
        <v>29682624.639999926</v>
      </c>
      <c r="K353" s="4">
        <f t="shared" si="36"/>
        <v>0.9285811254868096</v>
      </c>
      <c r="L353" s="31">
        <f t="shared" ref="L353:Q353" si="39">SUM(L351:L352)</f>
        <v>0</v>
      </c>
      <c r="M353" s="31">
        <f t="shared" si="39"/>
        <v>0</v>
      </c>
      <c r="N353" s="31">
        <f t="shared" si="39"/>
        <v>0</v>
      </c>
      <c r="O353" s="31">
        <f t="shared" si="39"/>
        <v>0</v>
      </c>
      <c r="P353" s="31">
        <f t="shared" si="39"/>
        <v>0</v>
      </c>
      <c r="Q353" s="31">
        <f t="shared" si="39"/>
        <v>0</v>
      </c>
    </row>
    <row r="354" spans="1:17" s="3" customFormat="1" ht="27.75" customHeight="1" x14ac:dyDescent="0.25">
      <c r="A354" s="9" t="s">
        <v>1</v>
      </c>
      <c r="B354" s="9" t="s">
        <v>1</v>
      </c>
      <c r="C354" s="8">
        <v>1211119</v>
      </c>
      <c r="D354" s="7">
        <v>2</v>
      </c>
      <c r="E354" s="6" t="s">
        <v>2</v>
      </c>
      <c r="F354" s="5">
        <v>39904879.100000001</v>
      </c>
      <c r="G354" s="5">
        <v>98019977.409999996</v>
      </c>
      <c r="H354" s="5">
        <v>217723153.19999999</v>
      </c>
      <c r="I354" s="5">
        <v>177271473.40999997</v>
      </c>
      <c r="J354" s="5">
        <f>H354-I354</f>
        <v>40451679.790000021</v>
      </c>
      <c r="K354" s="4">
        <f t="shared" si="36"/>
        <v>0.81420588855407028</v>
      </c>
      <c r="L354" s="31">
        <f t="shared" ref="L354:Q355" si="40">SUM(L352:L352)</f>
        <v>0</v>
      </c>
      <c r="M354" s="31">
        <f t="shared" si="40"/>
        <v>0</v>
      </c>
      <c r="N354" s="31">
        <f t="shared" si="40"/>
        <v>0</v>
      </c>
      <c r="O354" s="31">
        <f t="shared" si="40"/>
        <v>0</v>
      </c>
      <c r="P354" s="31">
        <f t="shared" si="40"/>
        <v>0</v>
      </c>
      <c r="Q354" s="31">
        <f t="shared" si="40"/>
        <v>0</v>
      </c>
    </row>
    <row r="355" spans="1:17" s="3" customFormat="1" ht="27.75" customHeight="1" x14ac:dyDescent="0.25">
      <c r="A355" s="9" t="s">
        <v>1</v>
      </c>
      <c r="B355" s="9" t="s">
        <v>1</v>
      </c>
      <c r="C355" s="8">
        <v>1211119</v>
      </c>
      <c r="D355" s="7">
        <v>7</v>
      </c>
      <c r="E355" s="6" t="s">
        <v>0</v>
      </c>
      <c r="F355" s="5">
        <v>0</v>
      </c>
      <c r="G355" s="5">
        <v>0</v>
      </c>
      <c r="H355" s="5">
        <v>0</v>
      </c>
      <c r="I355" s="5">
        <v>0</v>
      </c>
      <c r="J355" s="5">
        <f>H355-I355</f>
        <v>0</v>
      </c>
      <c r="K355" s="4">
        <f t="shared" si="36"/>
        <v>0</v>
      </c>
      <c r="L355" s="31">
        <f t="shared" si="40"/>
        <v>0</v>
      </c>
      <c r="M355" s="31">
        <f t="shared" si="40"/>
        <v>0</v>
      </c>
      <c r="N355" s="31">
        <f t="shared" si="40"/>
        <v>0</v>
      </c>
      <c r="O355" s="31">
        <f t="shared" si="40"/>
        <v>0</v>
      </c>
      <c r="P355" s="31">
        <f t="shared" si="40"/>
        <v>0</v>
      </c>
      <c r="Q355" s="31">
        <f t="shared" si="40"/>
        <v>0</v>
      </c>
    </row>
    <row r="356" spans="1:17" s="1" customFormat="1" ht="27.75" customHeight="1" x14ac:dyDescent="0.25">
      <c r="A356" s="14" t="s">
        <v>5</v>
      </c>
      <c r="B356" s="14" t="s">
        <v>5</v>
      </c>
      <c r="C356" s="14" t="s">
        <v>5</v>
      </c>
      <c r="D356" s="13">
        <v>1211120</v>
      </c>
      <c r="E356" s="12" t="s">
        <v>114</v>
      </c>
      <c r="F356" s="11">
        <v>0</v>
      </c>
      <c r="G356" s="11">
        <v>0</v>
      </c>
      <c r="H356" s="11">
        <f>SUMIF($B$357:$B$357,"article",H357:H357)</f>
        <v>0</v>
      </c>
      <c r="I356" s="11">
        <f>SUMIF($B$357:$B$357,"article",I357:I357)</f>
        <v>0</v>
      </c>
      <c r="J356" s="11">
        <f>SUMIF($B$357:$B$357,"article",J357:J357)</f>
        <v>0</v>
      </c>
      <c r="K356" s="10">
        <f t="shared" si="36"/>
        <v>0</v>
      </c>
    </row>
    <row r="357" spans="1:17" s="3" customFormat="1" ht="27.75" customHeight="1" x14ac:dyDescent="0.25">
      <c r="A357" s="9" t="s">
        <v>1</v>
      </c>
      <c r="B357" s="9" t="s">
        <v>1</v>
      </c>
      <c r="C357" s="8">
        <v>1211120</v>
      </c>
      <c r="D357" s="7">
        <v>9</v>
      </c>
      <c r="E357" s="6" t="s">
        <v>12</v>
      </c>
      <c r="F357" s="5">
        <v>0</v>
      </c>
      <c r="G357" s="5">
        <v>0</v>
      </c>
      <c r="H357" s="5">
        <v>0</v>
      </c>
      <c r="I357" s="5">
        <v>0</v>
      </c>
      <c r="J357" s="5">
        <f>H357-I357</f>
        <v>0</v>
      </c>
      <c r="K357" s="4">
        <f t="shared" si="36"/>
        <v>0</v>
      </c>
    </row>
    <row r="358" spans="1:17" s="1" customFormat="1" ht="27.75" customHeight="1" x14ac:dyDescent="0.25">
      <c r="A358" s="14" t="s">
        <v>5</v>
      </c>
      <c r="B358" s="14" t="s">
        <v>5</v>
      </c>
      <c r="C358" s="14" t="s">
        <v>5</v>
      </c>
      <c r="D358" s="13">
        <v>1211121</v>
      </c>
      <c r="E358" s="12" t="s">
        <v>113</v>
      </c>
      <c r="F358" s="11">
        <v>34999999.936000004</v>
      </c>
      <c r="G358" s="11">
        <v>40220677.910000004</v>
      </c>
      <c r="H358" s="11">
        <f>SUMIF($B$367:$B$373,"article",H359:H365)</f>
        <v>108793270.3</v>
      </c>
      <c r="I358" s="11">
        <f>SUMIF($B$367:$B$373,"article",I359:I365)</f>
        <v>71770889.159999996</v>
      </c>
      <c r="J358" s="11">
        <f>SUMIF($B$367:$B$373,"article",J359:J365)</f>
        <v>37022381.140000001</v>
      </c>
      <c r="K358" s="10">
        <f t="shared" si="36"/>
        <v>0.65969971269445327</v>
      </c>
    </row>
    <row r="359" spans="1:17" s="3" customFormat="1" ht="27.75" customHeight="1" x14ac:dyDescent="0.25">
      <c r="A359" s="9" t="s">
        <v>1</v>
      </c>
      <c r="B359" s="9" t="s">
        <v>1</v>
      </c>
      <c r="C359" s="8">
        <v>1211121</v>
      </c>
      <c r="D359" s="7">
        <v>1</v>
      </c>
      <c r="E359" s="6" t="s">
        <v>3</v>
      </c>
      <c r="F359" s="5">
        <v>19416103</v>
      </c>
      <c r="G359" s="5">
        <v>24796137.110000003</v>
      </c>
      <c r="H359" s="5">
        <v>49561499.5</v>
      </c>
      <c r="I359" s="5">
        <v>44846352.629999995</v>
      </c>
      <c r="J359" s="5">
        <f t="shared" ref="J359:J365" si="41">H359-I359</f>
        <v>4715146.8700000048</v>
      </c>
      <c r="K359" s="4">
        <f t="shared" si="36"/>
        <v>0.90486270759422838</v>
      </c>
    </row>
    <row r="360" spans="1:17" s="3" customFormat="1" ht="27.75" customHeight="1" x14ac:dyDescent="0.25">
      <c r="A360" s="9" t="s">
        <v>1</v>
      </c>
      <c r="B360" s="9" t="s">
        <v>1</v>
      </c>
      <c r="C360" s="8">
        <v>1211121</v>
      </c>
      <c r="D360" s="7">
        <v>2</v>
      </c>
      <c r="E360" s="6" t="s">
        <v>2</v>
      </c>
      <c r="F360" s="5">
        <v>15583896.936000001</v>
      </c>
      <c r="G360" s="5">
        <v>15424540.800000001</v>
      </c>
      <c r="H360" s="5">
        <v>59231770.799999997</v>
      </c>
      <c r="I360" s="5">
        <v>26924536.530000001</v>
      </c>
      <c r="J360" s="5">
        <f t="shared" si="41"/>
        <v>32307234.269999996</v>
      </c>
      <c r="K360" s="4">
        <f t="shared" si="36"/>
        <v>0.45456241078647613</v>
      </c>
    </row>
    <row r="361" spans="1:17" s="3" customFormat="1" ht="27.75" customHeight="1" x14ac:dyDescent="0.25">
      <c r="A361" s="9" t="s">
        <v>1</v>
      </c>
      <c r="B361" s="9" t="s">
        <v>1</v>
      </c>
      <c r="C361" s="8">
        <v>1211121</v>
      </c>
      <c r="D361" s="7">
        <v>3</v>
      </c>
      <c r="E361" s="6" t="s">
        <v>15</v>
      </c>
      <c r="F361" s="5">
        <v>0</v>
      </c>
      <c r="G361" s="5">
        <v>0</v>
      </c>
      <c r="H361" s="5">
        <v>0</v>
      </c>
      <c r="I361" s="5">
        <v>0</v>
      </c>
      <c r="J361" s="5">
        <f t="shared" si="41"/>
        <v>0</v>
      </c>
      <c r="K361" s="4">
        <f t="shared" si="36"/>
        <v>0</v>
      </c>
    </row>
    <row r="362" spans="1:17" s="3" customFormat="1" ht="27.75" customHeight="1" x14ac:dyDescent="0.25">
      <c r="A362" s="9" t="s">
        <v>1</v>
      </c>
      <c r="B362" s="9" t="s">
        <v>1</v>
      </c>
      <c r="C362" s="8">
        <v>1211121</v>
      </c>
      <c r="D362" s="7">
        <v>4</v>
      </c>
      <c r="E362" s="6" t="s">
        <v>14</v>
      </c>
      <c r="F362" s="5">
        <v>0</v>
      </c>
      <c r="G362" s="5">
        <v>0</v>
      </c>
      <c r="H362" s="5">
        <v>0</v>
      </c>
      <c r="I362" s="5">
        <v>0</v>
      </c>
      <c r="J362" s="5">
        <f t="shared" si="41"/>
        <v>0</v>
      </c>
      <c r="K362" s="4">
        <f t="shared" si="36"/>
        <v>0</v>
      </c>
    </row>
    <row r="363" spans="1:17" s="3" customFormat="1" ht="27.75" customHeight="1" x14ac:dyDescent="0.25">
      <c r="A363" s="9" t="s">
        <v>1</v>
      </c>
      <c r="B363" s="9" t="s">
        <v>1</v>
      </c>
      <c r="C363" s="8">
        <v>1211121</v>
      </c>
      <c r="D363" s="7">
        <v>5</v>
      </c>
      <c r="E363" s="6" t="s">
        <v>13</v>
      </c>
      <c r="F363" s="5">
        <v>0</v>
      </c>
      <c r="G363" s="5">
        <v>0</v>
      </c>
      <c r="H363" s="5">
        <v>0</v>
      </c>
      <c r="I363" s="5">
        <v>0</v>
      </c>
      <c r="J363" s="5">
        <f t="shared" si="41"/>
        <v>0</v>
      </c>
      <c r="K363" s="4">
        <f t="shared" si="36"/>
        <v>0</v>
      </c>
    </row>
    <row r="364" spans="1:17" s="3" customFormat="1" ht="27.75" customHeight="1" x14ac:dyDescent="0.25">
      <c r="A364" s="9" t="s">
        <v>1</v>
      </c>
      <c r="B364" s="9" t="s">
        <v>1</v>
      </c>
      <c r="C364" s="8">
        <v>1211121</v>
      </c>
      <c r="D364" s="7">
        <v>7</v>
      </c>
      <c r="E364" s="6" t="s">
        <v>0</v>
      </c>
      <c r="F364" s="5">
        <v>0</v>
      </c>
      <c r="G364" s="5">
        <v>0</v>
      </c>
      <c r="H364" s="5">
        <v>0</v>
      </c>
      <c r="I364" s="5">
        <v>0</v>
      </c>
      <c r="J364" s="5">
        <f t="shared" si="41"/>
        <v>0</v>
      </c>
      <c r="K364" s="4">
        <f t="shared" si="36"/>
        <v>0</v>
      </c>
    </row>
    <row r="365" spans="1:17" s="3" customFormat="1" ht="27.75" customHeight="1" x14ac:dyDescent="0.25">
      <c r="A365" s="9" t="s">
        <v>1</v>
      </c>
      <c r="B365" s="9" t="s">
        <v>1</v>
      </c>
      <c r="C365" s="8">
        <v>1211121</v>
      </c>
      <c r="D365" s="7">
        <v>9</v>
      </c>
      <c r="E365" s="6" t="s">
        <v>12</v>
      </c>
      <c r="F365" s="5">
        <v>0</v>
      </c>
      <c r="G365" s="5">
        <v>0</v>
      </c>
      <c r="H365" s="5">
        <v>0</v>
      </c>
      <c r="I365" s="5">
        <v>0</v>
      </c>
      <c r="J365" s="5">
        <f t="shared" si="41"/>
        <v>0</v>
      </c>
      <c r="K365" s="4">
        <f t="shared" si="36"/>
        <v>0</v>
      </c>
    </row>
    <row r="366" spans="1:17" s="1" customFormat="1" ht="27.75" customHeight="1" x14ac:dyDescent="0.25">
      <c r="A366" s="14" t="s">
        <v>5</v>
      </c>
      <c r="B366" s="14" t="s">
        <v>5</v>
      </c>
      <c r="C366" s="14" t="s">
        <v>5</v>
      </c>
      <c r="D366" s="13">
        <v>1211122</v>
      </c>
      <c r="E366" s="12" t="s">
        <v>112</v>
      </c>
      <c r="F366" s="11">
        <v>0</v>
      </c>
      <c r="G366" s="11">
        <v>0</v>
      </c>
      <c r="H366" s="11">
        <f>SUMIF($B$367:$B$373,"article",H367:H373)</f>
        <v>100000000</v>
      </c>
      <c r="I366" s="11">
        <f>SUMIF($B$367:$B$373,"article",I367:I373)</f>
        <v>86106344.450000018</v>
      </c>
      <c r="J366" s="11">
        <f>SUMIF($B$367:$B$373,"article",J367:J373)</f>
        <v>13893655.54999999</v>
      </c>
      <c r="K366" s="10">
        <f t="shared" si="36"/>
        <v>0</v>
      </c>
    </row>
    <row r="367" spans="1:17" s="3" customFormat="1" ht="27.75" customHeight="1" x14ac:dyDescent="0.25">
      <c r="A367" s="9" t="s">
        <v>1</v>
      </c>
      <c r="B367" s="9" t="s">
        <v>1</v>
      </c>
      <c r="C367" s="8">
        <v>1211122</v>
      </c>
      <c r="D367" s="7">
        <v>1</v>
      </c>
      <c r="E367" s="6" t="s">
        <v>3</v>
      </c>
      <c r="F367" s="5">
        <v>0</v>
      </c>
      <c r="G367" s="5">
        <v>0</v>
      </c>
      <c r="H367" s="5">
        <v>65000000</v>
      </c>
      <c r="I367" s="5">
        <v>58105712.350000009</v>
      </c>
      <c r="J367" s="5">
        <f t="shared" ref="J367:J373" si="42">H367-I367</f>
        <v>6894287.6499999911</v>
      </c>
      <c r="K367" s="4">
        <f t="shared" si="36"/>
        <v>0</v>
      </c>
    </row>
    <row r="368" spans="1:17" s="3" customFormat="1" ht="27.75" customHeight="1" x14ac:dyDescent="0.25">
      <c r="A368" s="9" t="s">
        <v>1</v>
      </c>
      <c r="B368" s="9" t="s">
        <v>1</v>
      </c>
      <c r="C368" s="8">
        <v>1211122</v>
      </c>
      <c r="D368" s="7">
        <v>2</v>
      </c>
      <c r="E368" s="6" t="s">
        <v>2</v>
      </c>
      <c r="F368" s="5">
        <v>0</v>
      </c>
      <c r="G368" s="5">
        <v>0</v>
      </c>
      <c r="H368" s="5">
        <v>35000000</v>
      </c>
      <c r="I368" s="5">
        <v>28000632.100000001</v>
      </c>
      <c r="J368" s="5">
        <f t="shared" si="42"/>
        <v>6999367.8999999985</v>
      </c>
      <c r="K368" s="4">
        <f t="shared" si="36"/>
        <v>0</v>
      </c>
    </row>
    <row r="369" spans="1:11" s="3" customFormat="1" ht="27.75" customHeight="1" x14ac:dyDescent="0.25">
      <c r="A369" s="9" t="s">
        <v>1</v>
      </c>
      <c r="B369" s="9" t="s">
        <v>1</v>
      </c>
      <c r="C369" s="8">
        <v>1211122</v>
      </c>
      <c r="D369" s="7">
        <v>3</v>
      </c>
      <c r="E369" s="6" t="s">
        <v>15</v>
      </c>
      <c r="F369" s="5">
        <v>0</v>
      </c>
      <c r="G369" s="5">
        <v>0</v>
      </c>
      <c r="H369" s="5">
        <v>0</v>
      </c>
      <c r="I369" s="5">
        <v>0</v>
      </c>
      <c r="J369" s="5">
        <f t="shared" si="42"/>
        <v>0</v>
      </c>
      <c r="K369" s="4">
        <f t="shared" si="36"/>
        <v>0</v>
      </c>
    </row>
    <row r="370" spans="1:11" s="3" customFormat="1" ht="27.75" customHeight="1" x14ac:dyDescent="0.25">
      <c r="A370" s="9" t="s">
        <v>1</v>
      </c>
      <c r="B370" s="9" t="s">
        <v>1</v>
      </c>
      <c r="C370" s="8">
        <v>1211122</v>
      </c>
      <c r="D370" s="7">
        <v>4</v>
      </c>
      <c r="E370" s="6" t="s">
        <v>14</v>
      </c>
      <c r="F370" s="5">
        <v>0</v>
      </c>
      <c r="G370" s="5">
        <v>0</v>
      </c>
      <c r="H370" s="5">
        <v>0</v>
      </c>
      <c r="I370" s="5">
        <v>0</v>
      </c>
      <c r="J370" s="5">
        <f t="shared" si="42"/>
        <v>0</v>
      </c>
      <c r="K370" s="4">
        <f t="shared" si="36"/>
        <v>0</v>
      </c>
    </row>
    <row r="371" spans="1:11" s="3" customFormat="1" ht="27.75" customHeight="1" x14ac:dyDescent="0.25">
      <c r="A371" s="9" t="s">
        <v>1</v>
      </c>
      <c r="B371" s="9" t="s">
        <v>1</v>
      </c>
      <c r="C371" s="8">
        <v>1211122</v>
      </c>
      <c r="D371" s="7">
        <v>5</v>
      </c>
      <c r="E371" s="6" t="s">
        <v>13</v>
      </c>
      <c r="F371" s="5">
        <v>0</v>
      </c>
      <c r="G371" s="5">
        <v>0</v>
      </c>
      <c r="H371" s="5">
        <v>0</v>
      </c>
      <c r="I371" s="5">
        <v>0</v>
      </c>
      <c r="J371" s="5">
        <f t="shared" si="42"/>
        <v>0</v>
      </c>
      <c r="K371" s="4">
        <f t="shared" si="36"/>
        <v>0</v>
      </c>
    </row>
    <row r="372" spans="1:11" s="3" customFormat="1" ht="27.75" customHeight="1" x14ac:dyDescent="0.25">
      <c r="A372" s="9" t="s">
        <v>1</v>
      </c>
      <c r="B372" s="9" t="s">
        <v>1</v>
      </c>
      <c r="C372" s="8">
        <v>1211122</v>
      </c>
      <c r="D372" s="7">
        <v>7</v>
      </c>
      <c r="E372" s="6" t="s">
        <v>0</v>
      </c>
      <c r="F372" s="5">
        <v>0</v>
      </c>
      <c r="G372" s="5">
        <v>0</v>
      </c>
      <c r="H372" s="5">
        <v>0</v>
      </c>
      <c r="I372" s="5">
        <v>0</v>
      </c>
      <c r="J372" s="5">
        <f t="shared" si="42"/>
        <v>0</v>
      </c>
      <c r="K372" s="4">
        <f t="shared" si="36"/>
        <v>0</v>
      </c>
    </row>
    <row r="373" spans="1:11" s="3" customFormat="1" ht="27.75" customHeight="1" x14ac:dyDescent="0.25">
      <c r="A373" s="9" t="s">
        <v>1</v>
      </c>
      <c r="B373" s="9" t="s">
        <v>1</v>
      </c>
      <c r="C373" s="8">
        <v>1211122</v>
      </c>
      <c r="D373" s="7">
        <v>9</v>
      </c>
      <c r="E373" s="6" t="s">
        <v>12</v>
      </c>
      <c r="F373" s="5">
        <v>0</v>
      </c>
      <c r="G373" s="5">
        <v>0</v>
      </c>
      <c r="H373" s="5">
        <v>0</v>
      </c>
      <c r="I373" s="5">
        <v>0</v>
      </c>
      <c r="J373" s="5">
        <f t="shared" si="42"/>
        <v>0</v>
      </c>
      <c r="K373" s="4">
        <f t="shared" si="36"/>
        <v>0</v>
      </c>
    </row>
    <row r="374" spans="1:11" s="15" customFormat="1" ht="27.75" customHeight="1" x14ac:dyDescent="0.25">
      <c r="A374" s="20" t="s">
        <v>7</v>
      </c>
      <c r="B374" s="20" t="s">
        <v>7</v>
      </c>
      <c r="C374" s="20" t="s">
        <v>7</v>
      </c>
      <c r="D374" s="19">
        <v>12112</v>
      </c>
      <c r="E374" s="18" t="s">
        <v>94</v>
      </c>
      <c r="F374" s="17">
        <v>9370744673.5100002</v>
      </c>
      <c r="G374" s="17">
        <v>10989215447.809998</v>
      </c>
      <c r="H374" s="17">
        <f>SUMIF($B$374:$B$382,"section",H374:H382)</f>
        <v>18788794195.610001</v>
      </c>
      <c r="I374" s="17">
        <f>SUMIF($B$374:$B$382,"section",I374:I382)</f>
        <v>15362290961.620003</v>
      </c>
      <c r="J374" s="17">
        <f>SUMIF($B$374:$B$382,"section",J374:J382)</f>
        <v>3426503233.9899979</v>
      </c>
      <c r="K374" s="16">
        <f t="shared" si="36"/>
        <v>0.8176304877089664</v>
      </c>
    </row>
    <row r="375" spans="1:11" s="1" customFormat="1" ht="27.75" customHeight="1" x14ac:dyDescent="0.25">
      <c r="A375" s="14" t="s">
        <v>5</v>
      </c>
      <c r="B375" s="14" t="s">
        <v>5</v>
      </c>
      <c r="C375" s="14" t="s">
        <v>5</v>
      </c>
      <c r="D375" s="13">
        <v>1211216</v>
      </c>
      <c r="E375" s="12" t="s">
        <v>111</v>
      </c>
      <c r="F375" s="11">
        <v>9370744673.5100002</v>
      </c>
      <c r="G375" s="11">
        <v>10989215447.809998</v>
      </c>
      <c r="H375" s="11">
        <f>SUMIF($B$376:$B$382,"article",H376:H382)</f>
        <v>18788794195.610001</v>
      </c>
      <c r="I375" s="11">
        <f>SUMIF($B$376:$B$382,"article",I376:I382)</f>
        <v>15362290961.620003</v>
      </c>
      <c r="J375" s="11">
        <f>SUMIF($B$376:$B$382,"article",J376:J382)</f>
        <v>3426503233.9899979</v>
      </c>
      <c r="K375" s="10">
        <f t="shared" si="36"/>
        <v>0.8176304877089664</v>
      </c>
    </row>
    <row r="376" spans="1:11" s="3" customFormat="1" ht="27.75" customHeight="1" x14ac:dyDescent="0.25">
      <c r="A376" s="9" t="s">
        <v>1</v>
      </c>
      <c r="B376" s="9" t="s">
        <v>1</v>
      </c>
      <c r="C376" s="8">
        <v>1211216</v>
      </c>
      <c r="D376" s="7">
        <v>1</v>
      </c>
      <c r="E376" s="6" t="s">
        <v>3</v>
      </c>
      <c r="F376" s="5">
        <v>7434084917.3000002</v>
      </c>
      <c r="G376" s="5">
        <v>8965578081.8899994</v>
      </c>
      <c r="H376" s="5">
        <v>14274041768.98</v>
      </c>
      <c r="I376" s="5">
        <v>11936352087.910002</v>
      </c>
      <c r="J376" s="5">
        <f t="shared" ref="J376:J382" si="43">H376-I376</f>
        <v>2337689681.0699978</v>
      </c>
      <c r="K376" s="4">
        <f t="shared" si="36"/>
        <v>0.83622790805122849</v>
      </c>
    </row>
    <row r="377" spans="1:11" s="3" customFormat="1" ht="27.75" customHeight="1" x14ac:dyDescent="0.25">
      <c r="A377" s="9" t="s">
        <v>1</v>
      </c>
      <c r="B377" s="9" t="s">
        <v>1</v>
      </c>
      <c r="C377" s="8">
        <v>1211216</v>
      </c>
      <c r="D377" s="7">
        <v>2</v>
      </c>
      <c r="E377" s="6" t="s">
        <v>2</v>
      </c>
      <c r="F377" s="5">
        <v>113995064.08000001</v>
      </c>
      <c r="G377" s="5">
        <v>83242090.719999999</v>
      </c>
      <c r="H377" s="5">
        <v>172532022.81999999</v>
      </c>
      <c r="I377" s="5">
        <v>42014780.920000002</v>
      </c>
      <c r="J377" s="5">
        <f t="shared" si="43"/>
        <v>130517241.89999999</v>
      </c>
      <c r="K377" s="4">
        <f t="shared" si="36"/>
        <v>0.24351874065623966</v>
      </c>
    </row>
    <row r="378" spans="1:11" s="3" customFormat="1" ht="27.75" customHeight="1" x14ac:dyDescent="0.25">
      <c r="A378" s="9" t="s">
        <v>1</v>
      </c>
      <c r="B378" s="9" t="s">
        <v>1</v>
      </c>
      <c r="C378" s="8">
        <v>1211216</v>
      </c>
      <c r="D378" s="7">
        <v>3</v>
      </c>
      <c r="E378" s="6" t="s">
        <v>15</v>
      </c>
      <c r="F378" s="5">
        <v>1475368241.21</v>
      </c>
      <c r="G378" s="5">
        <v>1579044546.8</v>
      </c>
      <c r="H378" s="5">
        <v>3548448930.0100002</v>
      </c>
      <c r="I378" s="5">
        <v>2972370298.1999998</v>
      </c>
      <c r="J378" s="5">
        <f t="shared" si="43"/>
        <v>576078631.81000042</v>
      </c>
      <c r="K378" s="4">
        <f t="shared" si="36"/>
        <v>0.83765339640709524</v>
      </c>
    </row>
    <row r="379" spans="1:11" s="3" customFormat="1" ht="27.75" customHeight="1" x14ac:dyDescent="0.25">
      <c r="A379" s="9" t="s">
        <v>1</v>
      </c>
      <c r="B379" s="9" t="s">
        <v>1</v>
      </c>
      <c r="C379" s="8">
        <v>1211216</v>
      </c>
      <c r="D379" s="7">
        <v>4</v>
      </c>
      <c r="E379" s="6" t="s">
        <v>14</v>
      </c>
      <c r="F379" s="5">
        <v>31999999.080000006</v>
      </c>
      <c r="G379" s="5">
        <v>24000000.000000004</v>
      </c>
      <c r="H379" s="5">
        <v>17225899.989999998</v>
      </c>
      <c r="I379" s="5">
        <v>0</v>
      </c>
      <c r="J379" s="5">
        <f t="shared" si="43"/>
        <v>17225899.989999998</v>
      </c>
      <c r="K379" s="4">
        <f t="shared" si="36"/>
        <v>0</v>
      </c>
    </row>
    <row r="380" spans="1:11" s="3" customFormat="1" ht="27.75" customHeight="1" x14ac:dyDescent="0.25">
      <c r="A380" s="9" t="s">
        <v>1</v>
      </c>
      <c r="B380" s="9" t="s">
        <v>1</v>
      </c>
      <c r="C380" s="8">
        <v>1211216</v>
      </c>
      <c r="D380" s="7">
        <v>5</v>
      </c>
      <c r="E380" s="6" t="s">
        <v>13</v>
      </c>
      <c r="F380" s="5">
        <v>0</v>
      </c>
      <c r="G380" s="5">
        <v>0</v>
      </c>
      <c r="H380" s="5">
        <v>0</v>
      </c>
      <c r="I380" s="5">
        <v>0</v>
      </c>
      <c r="J380" s="5">
        <f t="shared" si="43"/>
        <v>0</v>
      </c>
      <c r="K380" s="4">
        <f t="shared" si="36"/>
        <v>0</v>
      </c>
    </row>
    <row r="381" spans="1:11" s="3" customFormat="1" ht="27.75" customHeight="1" x14ac:dyDescent="0.25">
      <c r="A381" s="9" t="s">
        <v>1</v>
      </c>
      <c r="B381" s="9" t="s">
        <v>1</v>
      </c>
      <c r="C381" s="8">
        <v>1211216</v>
      </c>
      <c r="D381" s="7">
        <v>7</v>
      </c>
      <c r="E381" s="6" t="s">
        <v>0</v>
      </c>
      <c r="F381" s="5">
        <v>35296451.920000002</v>
      </c>
      <c r="G381" s="5">
        <v>26350320</v>
      </c>
      <c r="H381" s="5">
        <v>136350320</v>
      </c>
      <c r="I381" s="5">
        <v>60199495.189999998</v>
      </c>
      <c r="J381" s="5">
        <f t="shared" si="43"/>
        <v>76150824.810000002</v>
      </c>
      <c r="K381" s="4">
        <f t="shared" si="36"/>
        <v>0.44150607926699398</v>
      </c>
    </row>
    <row r="382" spans="1:11" s="3" customFormat="1" ht="27.75" customHeight="1" x14ac:dyDescent="0.25">
      <c r="A382" s="9" t="s">
        <v>1</v>
      </c>
      <c r="B382" s="9" t="s">
        <v>1</v>
      </c>
      <c r="C382" s="8">
        <v>1211216</v>
      </c>
      <c r="D382" s="7">
        <v>9</v>
      </c>
      <c r="E382" s="6" t="s">
        <v>12</v>
      </c>
      <c r="F382" s="5">
        <v>279999999.91999996</v>
      </c>
      <c r="G382" s="5">
        <v>311000408.39999998</v>
      </c>
      <c r="H382" s="5">
        <v>640195253.80999994</v>
      </c>
      <c r="I382" s="5">
        <v>351354299.40000004</v>
      </c>
      <c r="J382" s="5">
        <f t="shared" si="43"/>
        <v>288840954.40999991</v>
      </c>
      <c r="K382" s="4">
        <f t="shared" si="36"/>
        <v>0.54882365545352285</v>
      </c>
    </row>
    <row r="383" spans="1:11" s="1" customFormat="1" ht="27.75" customHeight="1" x14ac:dyDescent="0.25">
      <c r="A383" s="25" t="s">
        <v>9</v>
      </c>
      <c r="B383" s="25" t="s">
        <v>9</v>
      </c>
      <c r="C383" s="25" t="s">
        <v>9</v>
      </c>
      <c r="D383" s="24">
        <v>1212</v>
      </c>
      <c r="E383" s="52" t="s">
        <v>110</v>
      </c>
      <c r="F383" s="22">
        <v>109999943.95499998</v>
      </c>
      <c r="G383" s="22">
        <v>113633960.5165</v>
      </c>
      <c r="H383" s="22">
        <f>SUMIF($B$385:$B$400,"section",H385:H400)</f>
        <v>182962775.96000001</v>
      </c>
      <c r="I383" s="22">
        <f>SUMIF($B$385:$B$400,"section",I385:I400)</f>
        <v>122548275.88</v>
      </c>
      <c r="J383" s="22">
        <f>SUMIF($B$385:$B$400,"section",J385:J400)</f>
        <v>60414500.079999998</v>
      </c>
      <c r="K383" s="21">
        <f t="shared" si="36"/>
        <v>0.66979895356852226</v>
      </c>
    </row>
    <row r="384" spans="1:11" s="15" customFormat="1" ht="27.75" customHeight="1" x14ac:dyDescent="0.25">
      <c r="A384" s="20" t="s">
        <v>7</v>
      </c>
      <c r="B384" s="20" t="s">
        <v>7</v>
      </c>
      <c r="C384" s="20" t="s">
        <v>7</v>
      </c>
      <c r="D384" s="19">
        <v>12121</v>
      </c>
      <c r="E384" s="18" t="s">
        <v>6</v>
      </c>
      <c r="F384" s="17">
        <v>109999943.95499998</v>
      </c>
      <c r="G384" s="17">
        <v>113633960.5165</v>
      </c>
      <c r="H384" s="17">
        <f>SUMIF($B$384:$B$400,"section",H384:H400)</f>
        <v>182962775.96000001</v>
      </c>
      <c r="I384" s="17">
        <f>SUMIF($B$384:$B$400,"section",I384:I400)</f>
        <v>122548275.88</v>
      </c>
      <c r="J384" s="17">
        <f>SUMIF($B$384:$B$400,"section",J384:J400)</f>
        <v>60414500.079999998</v>
      </c>
      <c r="K384" s="16">
        <f t="shared" si="36"/>
        <v>0.66979895356852226</v>
      </c>
    </row>
    <row r="385" spans="1:11" s="1" customFormat="1" ht="27.75" customHeight="1" x14ac:dyDescent="0.25">
      <c r="A385" s="14" t="s">
        <v>5</v>
      </c>
      <c r="B385" s="14" t="s">
        <v>5</v>
      </c>
      <c r="C385" s="14" t="s">
        <v>5</v>
      </c>
      <c r="D385" s="13">
        <v>1212111</v>
      </c>
      <c r="E385" s="12" t="s">
        <v>56</v>
      </c>
      <c r="F385" s="11">
        <v>37799735.281999998</v>
      </c>
      <c r="G385" s="11">
        <v>41344138.269999996</v>
      </c>
      <c r="H385" s="11">
        <f>SUMIF($B$386:$B$392,"article",H386:H392)</f>
        <v>76001435.790000007</v>
      </c>
      <c r="I385" s="11">
        <f>SUMIF($B$386:$B$392,"article",I386:I392)</f>
        <v>46212738.159999996</v>
      </c>
      <c r="J385" s="11">
        <f>SUMIF($B$386:$B$392,"article",J386:J392)</f>
        <v>29788697.630000003</v>
      </c>
      <c r="K385" s="10">
        <f t="shared" si="36"/>
        <v>0.60805085692973848</v>
      </c>
    </row>
    <row r="386" spans="1:11" s="3" customFormat="1" ht="27.75" customHeight="1" x14ac:dyDescent="0.25">
      <c r="A386" s="9" t="s">
        <v>1</v>
      </c>
      <c r="B386" s="9" t="s">
        <v>1</v>
      </c>
      <c r="C386" s="8">
        <v>1212111</v>
      </c>
      <c r="D386" s="7">
        <v>1</v>
      </c>
      <c r="E386" s="6" t="s">
        <v>3</v>
      </c>
      <c r="F386" s="5">
        <v>20526400.120000001</v>
      </c>
      <c r="G386" s="5">
        <v>20065924.939999998</v>
      </c>
      <c r="H386" s="5">
        <v>23297703.77</v>
      </c>
      <c r="I386" s="5">
        <v>22873451.619999997</v>
      </c>
      <c r="J386" s="5">
        <f t="shared" ref="J386:J392" si="44">H386-I386</f>
        <v>424252.15000000224</v>
      </c>
      <c r="K386" s="4">
        <f t="shared" si="36"/>
        <v>0.98178995860758156</v>
      </c>
    </row>
    <row r="387" spans="1:11" s="3" customFormat="1" ht="27.75" customHeight="1" x14ac:dyDescent="0.25">
      <c r="A387" s="9" t="s">
        <v>1</v>
      </c>
      <c r="B387" s="9" t="s">
        <v>1</v>
      </c>
      <c r="C387" s="8">
        <v>1212111</v>
      </c>
      <c r="D387" s="7">
        <v>2</v>
      </c>
      <c r="E387" s="6" t="s">
        <v>2</v>
      </c>
      <c r="F387" s="5">
        <v>10336361.539999999</v>
      </c>
      <c r="G387" s="5">
        <v>10260100</v>
      </c>
      <c r="H387" s="5">
        <v>4001021.03</v>
      </c>
      <c r="I387" s="5">
        <v>2942550.98</v>
      </c>
      <c r="J387" s="5">
        <f t="shared" si="44"/>
        <v>1058470.0499999998</v>
      </c>
      <c r="K387" s="4">
        <f t="shared" si="36"/>
        <v>0.73545001586757475</v>
      </c>
    </row>
    <row r="388" spans="1:11" s="3" customFormat="1" ht="27.75" customHeight="1" x14ac:dyDescent="0.25">
      <c r="A388" s="9" t="s">
        <v>1</v>
      </c>
      <c r="B388" s="9" t="s">
        <v>1</v>
      </c>
      <c r="C388" s="8">
        <v>1212111</v>
      </c>
      <c r="D388" s="7">
        <v>3</v>
      </c>
      <c r="E388" s="6" t="s">
        <v>15</v>
      </c>
      <c r="F388" s="5">
        <v>1999999.5</v>
      </c>
      <c r="G388" s="5">
        <v>5764688.3300000001</v>
      </c>
      <c r="H388" s="5">
        <v>36202711.490000002</v>
      </c>
      <c r="I388" s="5">
        <v>19406735.560000002</v>
      </c>
      <c r="J388" s="5">
        <f t="shared" si="44"/>
        <v>16795975.93</v>
      </c>
      <c r="K388" s="4">
        <f t="shared" ref="K388:K451" si="45">IF(G388&lt;&gt;0,I388/H388,0)</f>
        <v>0.53605751506653243</v>
      </c>
    </row>
    <row r="389" spans="1:11" s="3" customFormat="1" ht="27.75" customHeight="1" x14ac:dyDescent="0.25">
      <c r="A389" s="9" t="s">
        <v>1</v>
      </c>
      <c r="B389" s="9" t="s">
        <v>1</v>
      </c>
      <c r="C389" s="8">
        <v>1212111</v>
      </c>
      <c r="D389" s="7">
        <v>4</v>
      </c>
      <c r="E389" s="6" t="s">
        <v>14</v>
      </c>
      <c r="F389" s="5">
        <v>3379447.92</v>
      </c>
      <c r="G389" s="5">
        <v>3901030</v>
      </c>
      <c r="H389" s="5">
        <v>12350000</v>
      </c>
      <c r="I389" s="5">
        <v>0</v>
      </c>
      <c r="J389" s="5">
        <f t="shared" si="44"/>
        <v>12350000</v>
      </c>
      <c r="K389" s="4">
        <f t="shared" si="45"/>
        <v>0</v>
      </c>
    </row>
    <row r="390" spans="1:11" s="3" customFormat="1" ht="27.75" customHeight="1" x14ac:dyDescent="0.25">
      <c r="A390" s="9" t="s">
        <v>1</v>
      </c>
      <c r="B390" s="9" t="s">
        <v>1</v>
      </c>
      <c r="C390" s="8">
        <v>1212111</v>
      </c>
      <c r="D390" s="7">
        <v>5</v>
      </c>
      <c r="E390" s="6" t="s">
        <v>13</v>
      </c>
      <c r="F390" s="5">
        <v>100000</v>
      </c>
      <c r="G390" s="5">
        <v>52395</v>
      </c>
      <c r="H390" s="5">
        <v>149999.5</v>
      </c>
      <c r="I390" s="5">
        <v>990000</v>
      </c>
      <c r="J390" s="5">
        <f t="shared" si="44"/>
        <v>-840000.5</v>
      </c>
      <c r="K390" s="4">
        <f t="shared" si="45"/>
        <v>6.6000220000733334</v>
      </c>
    </row>
    <row r="391" spans="1:11" s="3" customFormat="1" ht="27.75" customHeight="1" x14ac:dyDescent="0.25">
      <c r="A391" s="9" t="s">
        <v>1</v>
      </c>
      <c r="B391" s="9" t="s">
        <v>1</v>
      </c>
      <c r="C391" s="8">
        <v>1212111</v>
      </c>
      <c r="D391" s="7">
        <v>7</v>
      </c>
      <c r="E391" s="6" t="s">
        <v>0</v>
      </c>
      <c r="F391" s="5">
        <v>0</v>
      </c>
      <c r="G391" s="5">
        <v>0</v>
      </c>
      <c r="H391" s="5">
        <v>0</v>
      </c>
      <c r="I391" s="5">
        <v>0</v>
      </c>
      <c r="J391" s="5">
        <f t="shared" si="44"/>
        <v>0</v>
      </c>
      <c r="K391" s="4">
        <f t="shared" si="45"/>
        <v>0</v>
      </c>
    </row>
    <row r="392" spans="1:11" s="3" customFormat="1" ht="27.75" customHeight="1" x14ac:dyDescent="0.25">
      <c r="A392" s="9" t="s">
        <v>1</v>
      </c>
      <c r="B392" s="9" t="s">
        <v>1</v>
      </c>
      <c r="C392" s="8">
        <v>1212111</v>
      </c>
      <c r="D392" s="7">
        <v>9</v>
      </c>
      <c r="E392" s="6" t="s">
        <v>12</v>
      </c>
      <c r="F392" s="5">
        <v>1457526.2019999996</v>
      </c>
      <c r="G392" s="5">
        <v>1300000</v>
      </c>
      <c r="H392" s="5">
        <v>0</v>
      </c>
      <c r="I392" s="5">
        <v>0</v>
      </c>
      <c r="J392" s="5">
        <f t="shared" si="44"/>
        <v>0</v>
      </c>
      <c r="K392" s="4" t="e">
        <f t="shared" si="45"/>
        <v>#DIV/0!</v>
      </c>
    </row>
    <row r="393" spans="1:11" s="1" customFormat="1" ht="27.75" customHeight="1" x14ac:dyDescent="0.25">
      <c r="A393" s="14" t="s">
        <v>5</v>
      </c>
      <c r="B393" s="14" t="s">
        <v>5</v>
      </c>
      <c r="C393" s="14" t="s">
        <v>5</v>
      </c>
      <c r="D393" s="13">
        <v>1212112</v>
      </c>
      <c r="E393" s="12" t="s">
        <v>55</v>
      </c>
      <c r="F393" s="11">
        <v>72200208.672999993</v>
      </c>
      <c r="G393" s="11">
        <v>72289822.2465</v>
      </c>
      <c r="H393" s="11">
        <f>SUMIF($B$394:$B$400,"article",H394:H400)</f>
        <v>106961340.17</v>
      </c>
      <c r="I393" s="11">
        <f>SUMIF($B$394:$B$400,"article",I394:I400)</f>
        <v>76335537.719999999</v>
      </c>
      <c r="J393" s="11">
        <f>SUMIF($B$394:$B$400,"article",J394:J400)</f>
        <v>30625802.449999992</v>
      </c>
      <c r="K393" s="10">
        <f t="shared" si="45"/>
        <v>0.7136740956935973</v>
      </c>
    </row>
    <row r="394" spans="1:11" s="3" customFormat="1" ht="27.75" customHeight="1" x14ac:dyDescent="0.25">
      <c r="A394" s="9" t="s">
        <v>1</v>
      </c>
      <c r="B394" s="9" t="s">
        <v>1</v>
      </c>
      <c r="C394" s="8">
        <v>1212112</v>
      </c>
      <c r="D394" s="7">
        <v>1</v>
      </c>
      <c r="E394" s="6" t="s">
        <v>3</v>
      </c>
      <c r="F394" s="5">
        <v>54653426.439999998</v>
      </c>
      <c r="G394" s="5">
        <v>55473838.527999997</v>
      </c>
      <c r="H394" s="5">
        <v>92826748.989999995</v>
      </c>
      <c r="I394" s="5">
        <v>74317960.560000002</v>
      </c>
      <c r="J394" s="5">
        <f t="shared" ref="J394:J400" si="46">H394-I394</f>
        <v>18508788.429999992</v>
      </c>
      <c r="K394" s="4">
        <f t="shared" si="45"/>
        <v>0.8006093218669772</v>
      </c>
    </row>
    <row r="395" spans="1:11" s="3" customFormat="1" ht="27.75" customHeight="1" x14ac:dyDescent="0.25">
      <c r="A395" s="9" t="s">
        <v>1</v>
      </c>
      <c r="B395" s="9" t="s">
        <v>1</v>
      </c>
      <c r="C395" s="8">
        <v>1212112</v>
      </c>
      <c r="D395" s="7">
        <v>2</v>
      </c>
      <c r="E395" s="6" t="s">
        <v>2</v>
      </c>
      <c r="F395" s="5">
        <v>5081773.8729999997</v>
      </c>
      <c r="G395" s="5">
        <v>5256629.0084999995</v>
      </c>
      <c r="H395" s="5">
        <v>5288790.25</v>
      </c>
      <c r="I395" s="5">
        <v>1099850.1600000001</v>
      </c>
      <c r="J395" s="5">
        <f t="shared" si="46"/>
        <v>4188940.09</v>
      </c>
      <c r="K395" s="4">
        <f t="shared" si="45"/>
        <v>0.20795874065907607</v>
      </c>
    </row>
    <row r="396" spans="1:11" s="3" customFormat="1" ht="27.75" customHeight="1" x14ac:dyDescent="0.25">
      <c r="A396" s="9" t="s">
        <v>1</v>
      </c>
      <c r="B396" s="9" t="s">
        <v>1</v>
      </c>
      <c r="C396" s="8">
        <v>1212112</v>
      </c>
      <c r="D396" s="7">
        <v>3</v>
      </c>
      <c r="E396" s="6" t="s">
        <v>15</v>
      </c>
      <c r="F396" s="5">
        <v>4965064.41</v>
      </c>
      <c r="G396" s="5">
        <v>7059354.71</v>
      </c>
      <c r="H396" s="5">
        <v>2624800.9300000002</v>
      </c>
      <c r="I396" s="5">
        <v>917727</v>
      </c>
      <c r="J396" s="5">
        <f t="shared" si="46"/>
        <v>1707073.9300000002</v>
      </c>
      <c r="K396" s="4">
        <f t="shared" si="45"/>
        <v>0.34963680083731147</v>
      </c>
    </row>
    <row r="397" spans="1:11" s="3" customFormat="1" ht="27.75" customHeight="1" x14ac:dyDescent="0.25">
      <c r="A397" s="9" t="s">
        <v>1</v>
      </c>
      <c r="B397" s="9" t="s">
        <v>1</v>
      </c>
      <c r="C397" s="8">
        <v>1212112</v>
      </c>
      <c r="D397" s="7">
        <v>4</v>
      </c>
      <c r="E397" s="6" t="s">
        <v>14</v>
      </c>
      <c r="F397" s="5">
        <v>7499943.8379999995</v>
      </c>
      <c r="G397" s="5">
        <v>4500000</v>
      </c>
      <c r="H397" s="5">
        <v>5221000</v>
      </c>
      <c r="I397" s="5">
        <v>0</v>
      </c>
      <c r="J397" s="5">
        <f t="shared" si="46"/>
        <v>5221000</v>
      </c>
      <c r="K397" s="4">
        <f t="shared" si="45"/>
        <v>0</v>
      </c>
    </row>
    <row r="398" spans="1:11" s="3" customFormat="1" ht="27.75" customHeight="1" x14ac:dyDescent="0.25">
      <c r="A398" s="9" t="s">
        <v>1</v>
      </c>
      <c r="B398" s="9" t="s">
        <v>1</v>
      </c>
      <c r="C398" s="8">
        <v>1212112</v>
      </c>
      <c r="D398" s="7">
        <v>5</v>
      </c>
      <c r="E398" s="6" t="s">
        <v>13</v>
      </c>
      <c r="F398" s="5">
        <v>0</v>
      </c>
      <c r="G398" s="5">
        <v>0</v>
      </c>
      <c r="H398" s="5">
        <v>0</v>
      </c>
      <c r="I398" s="5">
        <v>0</v>
      </c>
      <c r="J398" s="5">
        <f t="shared" si="46"/>
        <v>0</v>
      </c>
      <c r="K398" s="4">
        <f t="shared" si="45"/>
        <v>0</v>
      </c>
    </row>
    <row r="399" spans="1:11" s="3" customFormat="1" ht="27.75" customHeight="1" x14ac:dyDescent="0.25">
      <c r="A399" s="9" t="s">
        <v>1</v>
      </c>
      <c r="B399" s="9" t="s">
        <v>1</v>
      </c>
      <c r="C399" s="8">
        <v>1212112</v>
      </c>
      <c r="D399" s="7">
        <v>7</v>
      </c>
      <c r="E399" s="6" t="s">
        <v>0</v>
      </c>
      <c r="F399" s="5">
        <v>0</v>
      </c>
      <c r="G399" s="5">
        <v>0</v>
      </c>
      <c r="H399" s="5">
        <v>0</v>
      </c>
      <c r="I399" s="5">
        <v>0</v>
      </c>
      <c r="J399" s="5">
        <f t="shared" si="46"/>
        <v>0</v>
      </c>
      <c r="K399" s="4">
        <f t="shared" si="45"/>
        <v>0</v>
      </c>
    </row>
    <row r="400" spans="1:11" s="3" customFormat="1" ht="27.75" customHeight="1" x14ac:dyDescent="0.25">
      <c r="A400" s="9" t="s">
        <v>1</v>
      </c>
      <c r="B400" s="9" t="s">
        <v>1</v>
      </c>
      <c r="C400" s="8">
        <v>1212112</v>
      </c>
      <c r="D400" s="7">
        <v>9</v>
      </c>
      <c r="E400" s="6" t="s">
        <v>12</v>
      </c>
      <c r="F400" s="5">
        <v>0.11200000066310167</v>
      </c>
      <c r="G400" s="5">
        <v>0</v>
      </c>
      <c r="H400" s="5">
        <v>1000000</v>
      </c>
      <c r="I400" s="5">
        <v>0</v>
      </c>
      <c r="J400" s="5">
        <f t="shared" si="46"/>
        <v>1000000</v>
      </c>
      <c r="K400" s="4">
        <f t="shared" si="45"/>
        <v>0</v>
      </c>
    </row>
    <row r="401" spans="1:11" s="1" customFormat="1" ht="27.75" customHeight="1" x14ac:dyDescent="0.25">
      <c r="A401" s="25" t="s">
        <v>9</v>
      </c>
      <c r="B401" s="25" t="s">
        <v>9</v>
      </c>
      <c r="C401" s="25" t="s">
        <v>9</v>
      </c>
      <c r="D401" s="24">
        <v>1213</v>
      </c>
      <c r="E401" s="23" t="s">
        <v>109</v>
      </c>
      <c r="F401" s="22">
        <v>2520076022.4960961</v>
      </c>
      <c r="G401" s="22">
        <v>5742614611.0644999</v>
      </c>
      <c r="H401" s="22">
        <f>SUMIF($B$402:$B$418,"chap",H402:H418)</f>
        <v>10084516469.369999</v>
      </c>
      <c r="I401" s="22">
        <f>SUMIF($B$402:$B$418,"chap",I402:I418)</f>
        <v>4369048476.1899996</v>
      </c>
      <c r="J401" s="22">
        <f>SUMIF($B$402:$B$418,"chap",J402:J418)</f>
        <v>5715467993.1800003</v>
      </c>
      <c r="K401" s="21">
        <f t="shared" si="45"/>
        <v>0.4332432288112415</v>
      </c>
    </row>
    <row r="402" spans="1:11" s="15" customFormat="1" ht="27.75" customHeight="1" x14ac:dyDescent="0.25">
      <c r="A402" s="20" t="s">
        <v>7</v>
      </c>
      <c r="B402" s="20" t="s">
        <v>7</v>
      </c>
      <c r="C402" s="20" t="s">
        <v>7</v>
      </c>
      <c r="D402" s="19">
        <v>12131</v>
      </c>
      <c r="E402" s="18" t="s">
        <v>6</v>
      </c>
      <c r="F402" s="17">
        <v>2520076022.4960961</v>
      </c>
      <c r="G402" s="17">
        <v>5742614611.0644999</v>
      </c>
      <c r="H402" s="17">
        <f>SUMIF($B$403:$B$418,"section",H403:H418)</f>
        <v>10084516469.369999</v>
      </c>
      <c r="I402" s="17">
        <f>SUMIF($B$403:$B$418,"section",I403:I418)</f>
        <v>4369048476.1899996</v>
      </c>
      <c r="J402" s="17">
        <f>SUMIF($B$403:$B$418,"section",J403:J418)</f>
        <v>5715467993.1800003</v>
      </c>
      <c r="K402" s="16">
        <f t="shared" si="45"/>
        <v>0.4332432288112415</v>
      </c>
    </row>
    <row r="403" spans="1:11" s="1" customFormat="1" ht="27.75" customHeight="1" x14ac:dyDescent="0.25">
      <c r="A403" s="14" t="s">
        <v>5</v>
      </c>
      <c r="B403" s="14" t="s">
        <v>5</v>
      </c>
      <c r="C403" s="14" t="s">
        <v>5</v>
      </c>
      <c r="D403" s="13">
        <v>1213111</v>
      </c>
      <c r="E403" s="12" t="s">
        <v>56</v>
      </c>
      <c r="F403" s="11">
        <v>124994880.3761</v>
      </c>
      <c r="G403" s="11">
        <v>115387851.228</v>
      </c>
      <c r="H403" s="11">
        <f>SUMIF($B$404:$B$410,"article",H404:H410)</f>
        <v>254914764.88</v>
      </c>
      <c r="I403" s="11">
        <f>SUMIF($B$404:$B$410,"article",I404:I410)</f>
        <v>201433759.58999997</v>
      </c>
      <c r="J403" s="11">
        <f>SUMIF($B$404:$B$410,"article",J404:J410)</f>
        <v>53481005.290000014</v>
      </c>
      <c r="K403" s="10">
        <f t="shared" si="45"/>
        <v>0.7902004408603952</v>
      </c>
    </row>
    <row r="404" spans="1:11" s="3" customFormat="1" ht="27.75" customHeight="1" x14ac:dyDescent="0.25">
      <c r="A404" s="9" t="s">
        <v>1</v>
      </c>
      <c r="B404" s="9" t="s">
        <v>1</v>
      </c>
      <c r="C404" s="8">
        <v>1213111</v>
      </c>
      <c r="D404" s="7">
        <v>1</v>
      </c>
      <c r="E404" s="6" t="s">
        <v>3</v>
      </c>
      <c r="F404" s="5">
        <v>113832266.27000001</v>
      </c>
      <c r="G404" s="5">
        <v>113925352.19</v>
      </c>
      <c r="H404" s="5">
        <v>254914740.97999999</v>
      </c>
      <c r="I404" s="5">
        <v>201433759.58999997</v>
      </c>
      <c r="J404" s="5">
        <f t="shared" ref="J404:J410" si="47">H404-I404</f>
        <v>53480981.390000015</v>
      </c>
      <c r="K404" s="4">
        <f t="shared" si="45"/>
        <v>0.79020051494708965</v>
      </c>
    </row>
    <row r="405" spans="1:11" s="3" customFormat="1" ht="27.75" customHeight="1" x14ac:dyDescent="0.25">
      <c r="A405" s="9" t="s">
        <v>1</v>
      </c>
      <c r="B405" s="9" t="s">
        <v>1</v>
      </c>
      <c r="C405" s="8">
        <v>1213111</v>
      </c>
      <c r="D405" s="7">
        <v>2</v>
      </c>
      <c r="E405" s="6" t="s">
        <v>2</v>
      </c>
      <c r="F405" s="5">
        <v>11162614.106099999</v>
      </c>
      <c r="G405" s="5">
        <v>1462499.0380000002</v>
      </c>
      <c r="H405" s="5">
        <v>23.9</v>
      </c>
      <c r="I405" s="5">
        <v>0</v>
      </c>
      <c r="J405" s="5">
        <f t="shared" si="47"/>
        <v>23.9</v>
      </c>
      <c r="K405" s="4">
        <f t="shared" si="45"/>
        <v>0</v>
      </c>
    </row>
    <row r="406" spans="1:11" s="3" customFormat="1" ht="27.75" customHeight="1" x14ac:dyDescent="0.25">
      <c r="A406" s="9" t="s">
        <v>1</v>
      </c>
      <c r="B406" s="9" t="s">
        <v>1</v>
      </c>
      <c r="C406" s="8">
        <v>1213111</v>
      </c>
      <c r="D406" s="7">
        <v>3</v>
      </c>
      <c r="E406" s="6" t="s">
        <v>15</v>
      </c>
      <c r="F406" s="5">
        <v>0</v>
      </c>
      <c r="G406" s="5">
        <v>0</v>
      </c>
      <c r="H406" s="5">
        <v>0</v>
      </c>
      <c r="I406" s="5">
        <v>0</v>
      </c>
      <c r="J406" s="5">
        <f t="shared" si="47"/>
        <v>0</v>
      </c>
      <c r="K406" s="4">
        <f t="shared" si="45"/>
        <v>0</v>
      </c>
    </row>
    <row r="407" spans="1:11" s="3" customFormat="1" ht="27.75" customHeight="1" x14ac:dyDescent="0.25">
      <c r="A407" s="9" t="s">
        <v>1</v>
      </c>
      <c r="B407" s="9" t="s">
        <v>1</v>
      </c>
      <c r="C407" s="8">
        <v>1213111</v>
      </c>
      <c r="D407" s="7">
        <v>4</v>
      </c>
      <c r="E407" s="6" t="s">
        <v>14</v>
      </c>
      <c r="F407" s="5">
        <v>0</v>
      </c>
      <c r="G407" s="5">
        <v>0</v>
      </c>
      <c r="H407" s="5">
        <v>0</v>
      </c>
      <c r="I407" s="5">
        <v>0</v>
      </c>
      <c r="J407" s="5">
        <f t="shared" si="47"/>
        <v>0</v>
      </c>
      <c r="K407" s="4">
        <f t="shared" si="45"/>
        <v>0</v>
      </c>
    </row>
    <row r="408" spans="1:11" s="3" customFormat="1" ht="27.75" customHeight="1" x14ac:dyDescent="0.25">
      <c r="A408" s="9" t="s">
        <v>1</v>
      </c>
      <c r="B408" s="9" t="s">
        <v>1</v>
      </c>
      <c r="C408" s="8">
        <v>1213111</v>
      </c>
      <c r="D408" s="7">
        <v>5</v>
      </c>
      <c r="E408" s="6" t="s">
        <v>13</v>
      </c>
      <c r="F408" s="5">
        <v>0</v>
      </c>
      <c r="G408" s="5">
        <v>0</v>
      </c>
      <c r="H408" s="5">
        <v>0</v>
      </c>
      <c r="I408" s="5">
        <v>0</v>
      </c>
      <c r="J408" s="5">
        <f t="shared" si="47"/>
        <v>0</v>
      </c>
      <c r="K408" s="4">
        <f t="shared" si="45"/>
        <v>0</v>
      </c>
    </row>
    <row r="409" spans="1:11" s="3" customFormat="1" ht="27.75" customHeight="1" x14ac:dyDescent="0.25">
      <c r="A409" s="9" t="s">
        <v>1</v>
      </c>
      <c r="B409" s="9" t="s">
        <v>1</v>
      </c>
      <c r="C409" s="8">
        <v>1213111</v>
      </c>
      <c r="D409" s="7">
        <v>7</v>
      </c>
      <c r="E409" s="6" t="s">
        <v>0</v>
      </c>
      <c r="F409" s="5">
        <v>0</v>
      </c>
      <c r="G409" s="5">
        <v>0</v>
      </c>
      <c r="H409" s="5">
        <v>0</v>
      </c>
      <c r="I409" s="5">
        <v>0</v>
      </c>
      <c r="J409" s="5">
        <f t="shared" si="47"/>
        <v>0</v>
      </c>
      <c r="K409" s="4">
        <f t="shared" si="45"/>
        <v>0</v>
      </c>
    </row>
    <row r="410" spans="1:11" s="3" customFormat="1" ht="27.75" customHeight="1" x14ac:dyDescent="0.25">
      <c r="A410" s="9" t="s">
        <v>1</v>
      </c>
      <c r="B410" s="9" t="s">
        <v>1</v>
      </c>
      <c r="C410" s="8">
        <v>1213111</v>
      </c>
      <c r="D410" s="7">
        <v>9</v>
      </c>
      <c r="E410" s="6" t="s">
        <v>12</v>
      </c>
      <c r="F410" s="5">
        <v>0</v>
      </c>
      <c r="G410" s="5">
        <v>0</v>
      </c>
      <c r="H410" s="5">
        <v>0</v>
      </c>
      <c r="I410" s="5">
        <v>0</v>
      </c>
      <c r="J410" s="5">
        <f t="shared" si="47"/>
        <v>0</v>
      </c>
      <c r="K410" s="4">
        <f t="shared" si="45"/>
        <v>0</v>
      </c>
    </row>
    <row r="411" spans="1:11" s="1" customFormat="1" ht="27.75" customHeight="1" x14ac:dyDescent="0.25">
      <c r="A411" s="14" t="s">
        <v>5</v>
      </c>
      <c r="B411" s="14" t="s">
        <v>5</v>
      </c>
      <c r="C411" s="14" t="s">
        <v>5</v>
      </c>
      <c r="D411" s="13">
        <v>1213112</v>
      </c>
      <c r="E411" s="12" t="s">
        <v>55</v>
      </c>
      <c r="F411" s="11">
        <v>2395081142.1199961</v>
      </c>
      <c r="G411" s="11">
        <v>5627226759.8365002</v>
      </c>
      <c r="H411" s="11">
        <f>SUMIF($B$412:$B$418,"article",H412:H418)</f>
        <v>9829601704.4899998</v>
      </c>
      <c r="I411" s="11">
        <f>SUMIF($B$412:$B$418,"article",I412:I418)</f>
        <v>4167614716.5999999</v>
      </c>
      <c r="J411" s="11">
        <f>SUMIF($B$412:$B$418,"article",J412:J418)</f>
        <v>5661986987.8900003</v>
      </c>
      <c r="K411" s="10">
        <f t="shared" si="45"/>
        <v>0.4239861229266596</v>
      </c>
    </row>
    <row r="412" spans="1:11" s="3" customFormat="1" ht="27.75" customHeight="1" x14ac:dyDescent="0.25">
      <c r="A412" s="9" t="s">
        <v>1</v>
      </c>
      <c r="B412" s="9" t="s">
        <v>1</v>
      </c>
      <c r="C412" s="8">
        <v>1213112</v>
      </c>
      <c r="D412" s="7">
        <v>1</v>
      </c>
      <c r="E412" s="6" t="s">
        <v>3</v>
      </c>
      <c r="F412" s="5">
        <v>231348149.5799959</v>
      </c>
      <c r="G412" s="5">
        <v>236186168.68799999</v>
      </c>
      <c r="H412" s="5">
        <v>680734419.89999998</v>
      </c>
      <c r="I412" s="5">
        <v>580939350.33000004</v>
      </c>
      <c r="J412" s="5">
        <f t="shared" ref="J412:J418" si="48">H412-I412</f>
        <v>99795069.569999933</v>
      </c>
      <c r="K412" s="4">
        <f t="shared" si="45"/>
        <v>0.85340087609399884</v>
      </c>
    </row>
    <row r="413" spans="1:11" s="3" customFormat="1" ht="27.75" customHeight="1" x14ac:dyDescent="0.25">
      <c r="A413" s="9" t="s">
        <v>1</v>
      </c>
      <c r="B413" s="9" t="s">
        <v>1</v>
      </c>
      <c r="C413" s="8">
        <v>1213112</v>
      </c>
      <c r="D413" s="7">
        <v>2</v>
      </c>
      <c r="E413" s="6" t="s">
        <v>2</v>
      </c>
      <c r="F413" s="5">
        <v>56100928.930000007</v>
      </c>
      <c r="G413" s="5">
        <v>68893446.838500008</v>
      </c>
      <c r="H413" s="5">
        <v>152316319.88</v>
      </c>
      <c r="I413" s="5">
        <v>124279892.67999998</v>
      </c>
      <c r="J413" s="5">
        <f t="shared" si="48"/>
        <v>28036427.200000018</v>
      </c>
      <c r="K413" s="4">
        <f t="shared" si="45"/>
        <v>0.81593287428367445</v>
      </c>
    </row>
    <row r="414" spans="1:11" s="3" customFormat="1" ht="27.75" customHeight="1" x14ac:dyDescent="0.25">
      <c r="A414" s="9" t="s">
        <v>1</v>
      </c>
      <c r="B414" s="9" t="s">
        <v>1</v>
      </c>
      <c r="C414" s="8">
        <v>1213112</v>
      </c>
      <c r="D414" s="7">
        <v>3</v>
      </c>
      <c r="E414" s="6" t="s">
        <v>15</v>
      </c>
      <c r="F414" s="5">
        <v>28925867.980000004</v>
      </c>
      <c r="G414" s="5">
        <v>71094746.719999999</v>
      </c>
      <c r="H414" s="5">
        <v>195038832.30000001</v>
      </c>
      <c r="I414" s="5">
        <v>88604380.580000013</v>
      </c>
      <c r="J414" s="5">
        <f t="shared" si="48"/>
        <v>106434451.72</v>
      </c>
      <c r="K414" s="4">
        <f t="shared" si="45"/>
        <v>0.45429097136775676</v>
      </c>
    </row>
    <row r="415" spans="1:11" s="3" customFormat="1" ht="27.75" customHeight="1" x14ac:dyDescent="0.25">
      <c r="A415" s="9" t="s">
        <v>1</v>
      </c>
      <c r="B415" s="9" t="s">
        <v>1</v>
      </c>
      <c r="C415" s="8">
        <v>1213112</v>
      </c>
      <c r="D415" s="7">
        <v>4</v>
      </c>
      <c r="E415" s="6" t="s">
        <v>14</v>
      </c>
      <c r="F415" s="5">
        <v>13178753.820000004</v>
      </c>
      <c r="G415" s="5">
        <v>8357504.4299999997</v>
      </c>
      <c r="H415" s="5">
        <v>78404556.400000006</v>
      </c>
      <c r="I415" s="5">
        <v>19306695.259999998</v>
      </c>
      <c r="J415" s="5">
        <f t="shared" si="48"/>
        <v>59097861.140000008</v>
      </c>
      <c r="K415" s="4">
        <f t="shared" si="45"/>
        <v>0.24624455703189205</v>
      </c>
    </row>
    <row r="416" spans="1:11" s="3" customFormat="1" ht="27.75" customHeight="1" x14ac:dyDescent="0.25">
      <c r="A416" s="9" t="s">
        <v>1</v>
      </c>
      <c r="B416" s="9" t="s">
        <v>1</v>
      </c>
      <c r="C416" s="8">
        <v>1213112</v>
      </c>
      <c r="D416" s="7">
        <v>5</v>
      </c>
      <c r="E416" s="6" t="s">
        <v>13</v>
      </c>
      <c r="F416" s="5">
        <v>100000</v>
      </c>
      <c r="G416" s="5">
        <v>0</v>
      </c>
      <c r="H416" s="5">
        <v>0</v>
      </c>
      <c r="I416" s="5">
        <v>0</v>
      </c>
      <c r="J416" s="5">
        <f t="shared" si="48"/>
        <v>0</v>
      </c>
      <c r="K416" s="4">
        <f t="shared" si="45"/>
        <v>0</v>
      </c>
    </row>
    <row r="417" spans="1:11" s="3" customFormat="1" ht="27.75" customHeight="1" x14ac:dyDescent="0.25">
      <c r="A417" s="9" t="s">
        <v>1</v>
      </c>
      <c r="B417" s="9" t="s">
        <v>1</v>
      </c>
      <c r="C417" s="8">
        <v>1213112</v>
      </c>
      <c r="D417" s="7">
        <v>7</v>
      </c>
      <c r="E417" s="6" t="s">
        <v>0</v>
      </c>
      <c r="F417" s="5">
        <v>0</v>
      </c>
      <c r="G417" s="5">
        <v>0</v>
      </c>
      <c r="H417" s="5">
        <v>0</v>
      </c>
      <c r="I417" s="5">
        <v>0</v>
      </c>
      <c r="J417" s="5">
        <f t="shared" si="48"/>
        <v>0</v>
      </c>
      <c r="K417" s="4">
        <f t="shared" si="45"/>
        <v>0</v>
      </c>
    </row>
    <row r="418" spans="1:11" s="3" customFormat="1" ht="27.75" customHeight="1" x14ac:dyDescent="0.25">
      <c r="A418" s="9" t="s">
        <v>1</v>
      </c>
      <c r="B418" s="9" t="s">
        <v>1</v>
      </c>
      <c r="C418" s="8">
        <v>1213112</v>
      </c>
      <c r="D418" s="7">
        <v>9</v>
      </c>
      <c r="E418" s="6" t="s">
        <v>12</v>
      </c>
      <c r="F418" s="5">
        <v>2065427441.8099999</v>
      </c>
      <c r="G418" s="5">
        <v>5242694893.1599998</v>
      </c>
      <c r="H418" s="5">
        <v>8723107576.0100002</v>
      </c>
      <c r="I418" s="5">
        <v>3354484397.75</v>
      </c>
      <c r="J418" s="5">
        <f t="shared" si="48"/>
        <v>5368623178.2600002</v>
      </c>
      <c r="K418" s="4">
        <f t="shared" si="45"/>
        <v>0.38455153378772849</v>
      </c>
    </row>
    <row r="419" spans="1:11" s="1" customFormat="1" ht="27.75" customHeight="1" x14ac:dyDescent="0.25">
      <c r="A419" s="25" t="s">
        <v>9</v>
      </c>
      <c r="B419" s="25" t="s">
        <v>9</v>
      </c>
      <c r="C419" s="25" t="s">
        <v>9</v>
      </c>
      <c r="D419" s="24">
        <v>1214</v>
      </c>
      <c r="E419" s="23" t="s">
        <v>108</v>
      </c>
      <c r="F419" s="22">
        <v>1613170854.4899998</v>
      </c>
      <c r="G419" s="22">
        <v>1807126745.2605</v>
      </c>
      <c r="H419" s="22">
        <f>SUMIF($B$420:$B$446,"chap",H420:H446)</f>
        <v>1698211981.8600001</v>
      </c>
      <c r="I419" s="22">
        <f>SUMIF($B$420:$B$446,"chap",I420:I446)</f>
        <v>1195225101.4900002</v>
      </c>
      <c r="J419" s="22">
        <f>SUMIF($B$420:$B$446,"chap",J420:J446)</f>
        <v>502986880.36999995</v>
      </c>
      <c r="K419" s="21">
        <f t="shared" si="45"/>
        <v>0.70381384318164242</v>
      </c>
    </row>
    <row r="420" spans="1:11" s="15" customFormat="1" ht="27.75" customHeight="1" x14ac:dyDescent="0.25">
      <c r="A420" s="20" t="s">
        <v>7</v>
      </c>
      <c r="B420" s="20" t="s">
        <v>7</v>
      </c>
      <c r="C420" s="20" t="s">
        <v>7</v>
      </c>
      <c r="D420" s="19">
        <v>12141</v>
      </c>
      <c r="E420" s="18" t="s">
        <v>6</v>
      </c>
      <c r="F420" s="17">
        <v>1613170854.4899998</v>
      </c>
      <c r="G420" s="17">
        <v>1807126745.2605</v>
      </c>
      <c r="H420" s="17">
        <f>SUMIF($B$421:$B$446,"section",H421:H446)</f>
        <v>1698211981.8600001</v>
      </c>
      <c r="I420" s="17">
        <f>SUMIF($B$421:$B$446,"section",I421:I446)</f>
        <v>1195225101.4900002</v>
      </c>
      <c r="J420" s="17">
        <f>SUMIF($B$421:$B$446,"section",J421:J446)</f>
        <v>502986880.36999995</v>
      </c>
      <c r="K420" s="16">
        <f t="shared" si="45"/>
        <v>0.70381384318164242</v>
      </c>
    </row>
    <row r="421" spans="1:11" s="1" customFormat="1" ht="27.75" customHeight="1" x14ac:dyDescent="0.25">
      <c r="A421" s="14" t="s">
        <v>5</v>
      </c>
      <c r="B421" s="14" t="s">
        <v>5</v>
      </c>
      <c r="C421" s="14" t="s">
        <v>5</v>
      </c>
      <c r="D421" s="13">
        <v>1214111</v>
      </c>
      <c r="E421" s="12" t="s">
        <v>107</v>
      </c>
      <c r="F421" s="11">
        <v>297265159.27999997</v>
      </c>
      <c r="G421" s="11">
        <v>414578718.6825</v>
      </c>
      <c r="H421" s="11">
        <f>SUMIF($B$422:$B$428,"article",H422:H428)</f>
        <v>210204858.37</v>
      </c>
      <c r="I421" s="11">
        <f>SUMIF($B$422:$B$428,"article",I422:I428)</f>
        <v>137702343.59999999</v>
      </c>
      <c r="J421" s="11">
        <f>SUMIF($B$422:$B$428,"article",J422:J428)</f>
        <v>72502514.769999981</v>
      </c>
      <c r="K421" s="10">
        <f t="shared" si="45"/>
        <v>0.6550863984200499</v>
      </c>
    </row>
    <row r="422" spans="1:11" s="3" customFormat="1" ht="27.75" customHeight="1" x14ac:dyDescent="0.25">
      <c r="A422" s="9" t="s">
        <v>1</v>
      </c>
      <c r="B422" s="9" t="s">
        <v>1</v>
      </c>
      <c r="C422" s="8">
        <v>1214111</v>
      </c>
      <c r="D422" s="7">
        <v>1</v>
      </c>
      <c r="E422" s="6" t="s">
        <v>3</v>
      </c>
      <c r="F422" s="5">
        <v>124234983.28</v>
      </c>
      <c r="G422" s="5">
        <v>178216718.69000003</v>
      </c>
      <c r="H422" s="5">
        <v>138228021.88999999</v>
      </c>
      <c r="I422" s="5">
        <v>87702343.599999994</v>
      </c>
      <c r="J422" s="5">
        <f t="shared" ref="J422:J428" si="49">H422-I422</f>
        <v>50525678.289999992</v>
      </c>
      <c r="K422" s="4">
        <f t="shared" si="45"/>
        <v>0.63447586387217747</v>
      </c>
    </row>
    <row r="423" spans="1:11" s="3" customFormat="1" ht="27.75" customHeight="1" x14ac:dyDescent="0.25">
      <c r="A423" s="9" t="s">
        <v>1</v>
      </c>
      <c r="B423" s="9" t="s">
        <v>1</v>
      </c>
      <c r="C423" s="8">
        <v>1214111</v>
      </c>
      <c r="D423" s="7">
        <v>2</v>
      </c>
      <c r="E423" s="6" t="s">
        <v>2</v>
      </c>
      <c r="F423" s="5">
        <v>0</v>
      </c>
      <c r="G423" s="5">
        <v>50000000</v>
      </c>
      <c r="H423" s="5">
        <v>0</v>
      </c>
      <c r="I423" s="5">
        <v>0</v>
      </c>
      <c r="J423" s="5">
        <f t="shared" si="49"/>
        <v>0</v>
      </c>
      <c r="K423" s="4" t="e">
        <f t="shared" si="45"/>
        <v>#DIV/0!</v>
      </c>
    </row>
    <row r="424" spans="1:11" s="3" customFormat="1" ht="27.75" customHeight="1" x14ac:dyDescent="0.25">
      <c r="A424" s="9" t="s">
        <v>1</v>
      </c>
      <c r="B424" s="9" t="s">
        <v>1</v>
      </c>
      <c r="C424" s="8">
        <v>1214111</v>
      </c>
      <c r="D424" s="7">
        <v>3</v>
      </c>
      <c r="E424" s="6" t="s">
        <v>15</v>
      </c>
      <c r="F424" s="5">
        <v>0</v>
      </c>
      <c r="G424" s="5">
        <v>0</v>
      </c>
      <c r="H424" s="5">
        <v>0</v>
      </c>
      <c r="I424" s="5">
        <v>0</v>
      </c>
      <c r="J424" s="5">
        <f t="shared" si="49"/>
        <v>0</v>
      </c>
      <c r="K424" s="4">
        <f t="shared" si="45"/>
        <v>0</v>
      </c>
    </row>
    <row r="425" spans="1:11" s="3" customFormat="1" ht="27.75" customHeight="1" x14ac:dyDescent="0.25">
      <c r="A425" s="9" t="s">
        <v>1</v>
      </c>
      <c r="B425" s="9" t="s">
        <v>1</v>
      </c>
      <c r="C425" s="8">
        <v>1214111</v>
      </c>
      <c r="D425" s="7">
        <v>4</v>
      </c>
      <c r="E425" s="6" t="s">
        <v>14</v>
      </c>
      <c r="F425" s="5">
        <v>14030176</v>
      </c>
      <c r="G425" s="5">
        <v>15869800</v>
      </c>
      <c r="H425" s="5">
        <v>11976826.18</v>
      </c>
      <c r="I425" s="5">
        <v>0</v>
      </c>
      <c r="J425" s="5">
        <f t="shared" si="49"/>
        <v>11976826.18</v>
      </c>
      <c r="K425" s="4">
        <f t="shared" si="45"/>
        <v>0</v>
      </c>
    </row>
    <row r="426" spans="1:11" s="3" customFormat="1" ht="27.75" customHeight="1" x14ac:dyDescent="0.25">
      <c r="A426" s="9" t="s">
        <v>1</v>
      </c>
      <c r="B426" s="9" t="s">
        <v>1</v>
      </c>
      <c r="C426" s="8">
        <v>1214111</v>
      </c>
      <c r="D426" s="7">
        <v>5</v>
      </c>
      <c r="E426" s="6" t="s">
        <v>13</v>
      </c>
      <c r="F426" s="5">
        <v>0</v>
      </c>
      <c r="G426" s="5">
        <v>0</v>
      </c>
      <c r="H426" s="5">
        <v>0</v>
      </c>
      <c r="I426" s="5">
        <v>0</v>
      </c>
      <c r="J426" s="5">
        <f t="shared" si="49"/>
        <v>0</v>
      </c>
      <c r="K426" s="4">
        <f t="shared" si="45"/>
        <v>0</v>
      </c>
    </row>
    <row r="427" spans="1:11" s="3" customFormat="1" ht="27.75" customHeight="1" x14ac:dyDescent="0.25">
      <c r="A427" s="9" t="s">
        <v>1</v>
      </c>
      <c r="B427" s="9" t="s">
        <v>1</v>
      </c>
      <c r="C427" s="8">
        <v>1214111</v>
      </c>
      <c r="D427" s="7">
        <v>7</v>
      </c>
      <c r="E427" s="6" t="s">
        <v>0</v>
      </c>
      <c r="F427" s="5">
        <v>0</v>
      </c>
      <c r="G427" s="5">
        <v>0</v>
      </c>
      <c r="H427" s="5">
        <v>0</v>
      </c>
      <c r="I427" s="5">
        <v>0</v>
      </c>
      <c r="J427" s="5">
        <f t="shared" si="49"/>
        <v>0</v>
      </c>
      <c r="K427" s="4">
        <f t="shared" si="45"/>
        <v>0</v>
      </c>
    </row>
    <row r="428" spans="1:11" s="3" customFormat="1" ht="27.75" customHeight="1" x14ac:dyDescent="0.25">
      <c r="A428" s="9" t="s">
        <v>1</v>
      </c>
      <c r="B428" s="9" t="s">
        <v>1</v>
      </c>
      <c r="C428" s="8">
        <v>1214111</v>
      </c>
      <c r="D428" s="7">
        <v>9</v>
      </c>
      <c r="E428" s="6" t="s">
        <v>12</v>
      </c>
      <c r="F428" s="5">
        <v>159000000</v>
      </c>
      <c r="G428" s="5">
        <v>170492199.99250001</v>
      </c>
      <c r="H428" s="5">
        <v>60000010.299999997</v>
      </c>
      <c r="I428" s="5">
        <v>50000000</v>
      </c>
      <c r="J428" s="5">
        <f t="shared" si="49"/>
        <v>10000010.299999997</v>
      </c>
      <c r="K428" s="4">
        <f t="shared" si="45"/>
        <v>0.83333319027780239</v>
      </c>
    </row>
    <row r="429" spans="1:11" s="1" customFormat="1" ht="27.75" customHeight="1" x14ac:dyDescent="0.25">
      <c r="A429" s="14" t="s">
        <v>5</v>
      </c>
      <c r="B429" s="14" t="s">
        <v>5</v>
      </c>
      <c r="C429" s="14" t="s">
        <v>5</v>
      </c>
      <c r="D429" s="13">
        <v>1214112</v>
      </c>
      <c r="E429" s="12" t="s">
        <v>106</v>
      </c>
      <c r="F429" s="11">
        <v>531342957.13</v>
      </c>
      <c r="G429" s="11">
        <v>545431648.73800004</v>
      </c>
      <c r="H429" s="11">
        <f>SUMIF($B$429:$B$436,"article",H429:H436)</f>
        <v>763651017.11000001</v>
      </c>
      <c r="I429" s="11">
        <f>SUMIF($B$429:$B$436,"article",I429:I436)</f>
        <v>594445421.55000007</v>
      </c>
      <c r="J429" s="11">
        <f>SUMIF($B$429:$B$436,"article",J429:J436)</f>
        <v>169205595.56</v>
      </c>
      <c r="K429" s="10">
        <f t="shared" si="45"/>
        <v>0.77842549571877706</v>
      </c>
    </row>
    <row r="430" spans="1:11" s="3" customFormat="1" ht="27.75" customHeight="1" x14ac:dyDescent="0.25">
      <c r="A430" s="9" t="s">
        <v>1</v>
      </c>
      <c r="B430" s="9" t="s">
        <v>1</v>
      </c>
      <c r="C430" s="8">
        <v>1214112</v>
      </c>
      <c r="D430" s="7">
        <v>1</v>
      </c>
      <c r="E430" s="6" t="s">
        <v>3</v>
      </c>
      <c r="F430" s="5">
        <v>136259481.36000001</v>
      </c>
      <c r="G430" s="5">
        <v>148404322.17799997</v>
      </c>
      <c r="H430" s="5">
        <v>254984042.02000001</v>
      </c>
      <c r="I430" s="5">
        <v>251435602.46000004</v>
      </c>
      <c r="J430" s="5">
        <f t="shared" ref="J430:J436" si="50">H430-I430</f>
        <v>3548439.5599999726</v>
      </c>
      <c r="K430" s="4">
        <f t="shared" si="45"/>
        <v>0.98608367985741774</v>
      </c>
    </row>
    <row r="431" spans="1:11" s="3" customFormat="1" ht="27.75" customHeight="1" x14ac:dyDescent="0.25">
      <c r="A431" s="9" t="s">
        <v>1</v>
      </c>
      <c r="B431" s="9" t="s">
        <v>1</v>
      </c>
      <c r="C431" s="8">
        <v>1214112</v>
      </c>
      <c r="D431" s="50">
        <v>2</v>
      </c>
      <c r="E431" s="6" t="s">
        <v>2</v>
      </c>
      <c r="F431" s="5">
        <v>190842572.53</v>
      </c>
      <c r="G431" s="5">
        <v>183694162.33000004</v>
      </c>
      <c r="H431" s="5">
        <v>109102852.02</v>
      </c>
      <c r="I431" s="5">
        <v>28842469.539999995</v>
      </c>
      <c r="J431" s="5">
        <f t="shared" si="50"/>
        <v>80260382.480000004</v>
      </c>
      <c r="K431" s="4">
        <f t="shared" si="45"/>
        <v>0.26436036277688496</v>
      </c>
    </row>
    <row r="432" spans="1:11" s="3" customFormat="1" ht="27.75" customHeight="1" x14ac:dyDescent="0.25">
      <c r="A432" s="9" t="s">
        <v>1</v>
      </c>
      <c r="B432" s="9" t="s">
        <v>1</v>
      </c>
      <c r="C432" s="8">
        <v>1214112</v>
      </c>
      <c r="D432" s="50">
        <v>3</v>
      </c>
      <c r="E432" s="6" t="s">
        <v>15</v>
      </c>
      <c r="F432" s="5">
        <v>100800017.25</v>
      </c>
      <c r="G432" s="5">
        <v>140175516.22999999</v>
      </c>
      <c r="H432" s="5">
        <v>124668597.3</v>
      </c>
      <c r="I432" s="5">
        <v>122276209.54999998</v>
      </c>
      <c r="J432" s="5">
        <f t="shared" si="50"/>
        <v>2392387.7500000149</v>
      </c>
      <c r="K432" s="4">
        <f t="shared" si="45"/>
        <v>0.98081002111347237</v>
      </c>
    </row>
    <row r="433" spans="1:11" s="3" customFormat="1" ht="27.75" customHeight="1" x14ac:dyDescent="0.25">
      <c r="A433" s="9" t="s">
        <v>1</v>
      </c>
      <c r="B433" s="9" t="s">
        <v>1</v>
      </c>
      <c r="C433" s="8">
        <v>1214112</v>
      </c>
      <c r="D433" s="50">
        <v>4</v>
      </c>
      <c r="E433" s="6" t="s">
        <v>14</v>
      </c>
      <c r="F433" s="5">
        <v>14424448.010000002</v>
      </c>
      <c r="G433" s="5">
        <v>11301074</v>
      </c>
      <c r="H433" s="5">
        <v>56320486.219999999</v>
      </c>
      <c r="I433" s="5">
        <v>11891140</v>
      </c>
      <c r="J433" s="5">
        <f t="shared" si="50"/>
        <v>44429346.219999999</v>
      </c>
      <c r="K433" s="4">
        <f t="shared" si="45"/>
        <v>0.21113347554477133</v>
      </c>
    </row>
    <row r="434" spans="1:11" s="3" customFormat="1" ht="27.75" customHeight="1" x14ac:dyDescent="0.25">
      <c r="A434" s="9" t="s">
        <v>1</v>
      </c>
      <c r="B434" s="9" t="s">
        <v>1</v>
      </c>
      <c r="C434" s="8">
        <v>1214112</v>
      </c>
      <c r="D434" s="50">
        <v>5</v>
      </c>
      <c r="E434" s="6" t="s">
        <v>13</v>
      </c>
      <c r="F434" s="5">
        <v>1000000</v>
      </c>
      <c r="G434" s="5">
        <v>1310471</v>
      </c>
      <c r="H434" s="5">
        <v>1183968.25</v>
      </c>
      <c r="I434" s="5">
        <v>0</v>
      </c>
      <c r="J434" s="5">
        <f t="shared" si="50"/>
        <v>1183968.25</v>
      </c>
      <c r="K434" s="4">
        <f t="shared" si="45"/>
        <v>0</v>
      </c>
    </row>
    <row r="435" spans="1:11" s="3" customFormat="1" ht="27.75" customHeight="1" x14ac:dyDescent="0.25">
      <c r="A435" s="9" t="s">
        <v>1</v>
      </c>
      <c r="B435" s="9" t="s">
        <v>1</v>
      </c>
      <c r="C435" s="8">
        <v>1214112</v>
      </c>
      <c r="D435" s="50">
        <v>7</v>
      </c>
      <c r="E435" s="6" t="s">
        <v>0</v>
      </c>
      <c r="F435" s="5">
        <v>2000054</v>
      </c>
      <c r="G435" s="5">
        <v>946103</v>
      </c>
      <c r="H435" s="5">
        <v>1438716.3</v>
      </c>
      <c r="I435" s="5">
        <v>0</v>
      </c>
      <c r="J435" s="5">
        <f t="shared" si="50"/>
        <v>1438716.3</v>
      </c>
      <c r="K435" s="4">
        <f t="shared" si="45"/>
        <v>0</v>
      </c>
    </row>
    <row r="436" spans="1:11" s="3" customFormat="1" ht="27.75" customHeight="1" x14ac:dyDescent="0.25">
      <c r="A436" s="9" t="s">
        <v>1</v>
      </c>
      <c r="B436" s="9" t="s">
        <v>1</v>
      </c>
      <c r="C436" s="8">
        <v>1214112</v>
      </c>
      <c r="D436" s="7">
        <v>9</v>
      </c>
      <c r="E436" s="6" t="s">
        <v>12</v>
      </c>
      <c r="F436" s="5">
        <v>86016383.979999989</v>
      </c>
      <c r="G436" s="5">
        <v>59600000</v>
      </c>
      <c r="H436" s="5">
        <v>215952355</v>
      </c>
      <c r="I436" s="5">
        <v>180000000</v>
      </c>
      <c r="J436" s="5">
        <f t="shared" si="50"/>
        <v>35952355</v>
      </c>
      <c r="K436" s="4">
        <f t="shared" si="45"/>
        <v>0.83351718947450237</v>
      </c>
    </row>
    <row r="437" spans="1:11" s="1" customFormat="1" ht="27.75" customHeight="1" x14ac:dyDescent="0.25">
      <c r="A437" s="14" t="s">
        <v>5</v>
      </c>
      <c r="B437" s="14" t="s">
        <v>5</v>
      </c>
      <c r="C437" s="14" t="s">
        <v>5</v>
      </c>
      <c r="D437" s="13">
        <v>1214113</v>
      </c>
      <c r="E437" s="12" t="s">
        <v>105</v>
      </c>
      <c r="F437" s="11">
        <v>662962738.07999992</v>
      </c>
      <c r="G437" s="11">
        <v>715383045.84000003</v>
      </c>
      <c r="H437" s="11">
        <f>SUMIF($B$437:$B$444,"article",H437:H444)</f>
        <v>724356106.38</v>
      </c>
      <c r="I437" s="11">
        <f>SUMIF($B$437:$B$444,"article",I437:I444)</f>
        <v>463077336.34000003</v>
      </c>
      <c r="J437" s="11">
        <f>SUMIF($B$437:$B$444,"article",J437:J444)</f>
        <v>261278770.03999996</v>
      </c>
      <c r="K437" s="10">
        <f t="shared" si="45"/>
        <v>0.6392951371035559</v>
      </c>
    </row>
    <row r="438" spans="1:11" s="3" customFormat="1" ht="27.75" customHeight="1" x14ac:dyDescent="0.25">
      <c r="A438" s="9" t="s">
        <v>1</v>
      </c>
      <c r="B438" s="9" t="s">
        <v>1</v>
      </c>
      <c r="C438" s="8">
        <v>1214113</v>
      </c>
      <c r="D438" s="7">
        <v>1</v>
      </c>
      <c r="E438" s="6" t="s">
        <v>3</v>
      </c>
      <c r="F438" s="5">
        <v>335474898.35999995</v>
      </c>
      <c r="G438" s="5">
        <v>314577042.04000002</v>
      </c>
      <c r="H438" s="5">
        <v>412207198</v>
      </c>
      <c r="I438" s="5">
        <v>292462958.34000003</v>
      </c>
      <c r="J438" s="5">
        <f t="shared" ref="J438:J444" si="51">H438-I438</f>
        <v>119744239.65999997</v>
      </c>
      <c r="K438" s="4">
        <f t="shared" si="45"/>
        <v>0.70950473392752356</v>
      </c>
    </row>
    <row r="439" spans="1:11" s="3" customFormat="1" ht="27.75" customHeight="1" x14ac:dyDescent="0.25">
      <c r="A439" s="9" t="s">
        <v>1</v>
      </c>
      <c r="B439" s="9" t="s">
        <v>1</v>
      </c>
      <c r="C439" s="8">
        <v>1214113</v>
      </c>
      <c r="D439" s="50">
        <v>2</v>
      </c>
      <c r="E439" s="6" t="s">
        <v>2</v>
      </c>
      <c r="F439" s="5">
        <v>0</v>
      </c>
      <c r="G439" s="5">
        <v>0</v>
      </c>
      <c r="H439" s="5">
        <v>0</v>
      </c>
      <c r="I439" s="5">
        <v>0</v>
      </c>
      <c r="J439" s="5">
        <f t="shared" si="51"/>
        <v>0</v>
      </c>
      <c r="K439" s="4">
        <f t="shared" si="45"/>
        <v>0</v>
      </c>
    </row>
    <row r="440" spans="1:11" s="3" customFormat="1" ht="27.75" customHeight="1" x14ac:dyDescent="0.25">
      <c r="A440" s="9" t="s">
        <v>1</v>
      </c>
      <c r="B440" s="9" t="s">
        <v>1</v>
      </c>
      <c r="C440" s="8">
        <v>1214113</v>
      </c>
      <c r="D440" s="50">
        <v>3</v>
      </c>
      <c r="E440" s="6" t="s">
        <v>15</v>
      </c>
      <c r="F440" s="5">
        <v>181327865.23999998</v>
      </c>
      <c r="G440" s="5">
        <v>163214386</v>
      </c>
      <c r="H440" s="5">
        <v>198300056.80000001</v>
      </c>
      <c r="I440" s="5">
        <v>88467760</v>
      </c>
      <c r="J440" s="5">
        <f t="shared" si="51"/>
        <v>109832296.80000001</v>
      </c>
      <c r="K440" s="4">
        <f t="shared" si="45"/>
        <v>0.44613078497111147</v>
      </c>
    </row>
    <row r="441" spans="1:11" s="3" customFormat="1" ht="27.75" customHeight="1" x14ac:dyDescent="0.25">
      <c r="A441" s="9" t="s">
        <v>1</v>
      </c>
      <c r="B441" s="9" t="s">
        <v>1</v>
      </c>
      <c r="C441" s="8">
        <v>1214113</v>
      </c>
      <c r="D441" s="50">
        <v>4</v>
      </c>
      <c r="E441" s="6" t="s">
        <v>14</v>
      </c>
      <c r="F441" s="5">
        <v>0</v>
      </c>
      <c r="G441" s="5">
        <v>0</v>
      </c>
      <c r="H441" s="5">
        <v>0</v>
      </c>
      <c r="I441" s="5">
        <v>0</v>
      </c>
      <c r="J441" s="5">
        <f t="shared" si="51"/>
        <v>0</v>
      </c>
      <c r="K441" s="4">
        <f t="shared" si="45"/>
        <v>0</v>
      </c>
    </row>
    <row r="442" spans="1:11" s="3" customFormat="1" ht="27.75" customHeight="1" x14ac:dyDescent="0.25">
      <c r="A442" s="9" t="s">
        <v>1</v>
      </c>
      <c r="B442" s="9" t="s">
        <v>1</v>
      </c>
      <c r="C442" s="8">
        <v>1214113</v>
      </c>
      <c r="D442" s="50">
        <v>5</v>
      </c>
      <c r="E442" s="6" t="s">
        <v>13</v>
      </c>
      <c r="F442" s="5">
        <v>0</v>
      </c>
      <c r="G442" s="5">
        <v>0</v>
      </c>
      <c r="H442" s="5">
        <v>0</v>
      </c>
      <c r="I442" s="5">
        <v>0</v>
      </c>
      <c r="J442" s="5">
        <f t="shared" si="51"/>
        <v>0</v>
      </c>
      <c r="K442" s="4">
        <f t="shared" si="45"/>
        <v>0</v>
      </c>
    </row>
    <row r="443" spans="1:11" s="3" customFormat="1" ht="27.75" customHeight="1" x14ac:dyDescent="0.25">
      <c r="A443" s="9" t="s">
        <v>1</v>
      </c>
      <c r="B443" s="9" t="s">
        <v>1</v>
      </c>
      <c r="C443" s="8">
        <v>1214113</v>
      </c>
      <c r="D443" s="50">
        <v>7</v>
      </c>
      <c r="E443" s="6" t="s">
        <v>0</v>
      </c>
      <c r="F443" s="5">
        <v>2159794</v>
      </c>
      <c r="G443" s="5">
        <v>6591490</v>
      </c>
      <c r="H443" s="5">
        <v>13848852</v>
      </c>
      <c r="I443" s="5">
        <v>12146618</v>
      </c>
      <c r="J443" s="5">
        <f t="shared" si="51"/>
        <v>1702234</v>
      </c>
      <c r="K443" s="4">
        <f t="shared" si="45"/>
        <v>0.87708482984726821</v>
      </c>
    </row>
    <row r="444" spans="1:11" s="3" customFormat="1" ht="27.75" customHeight="1" x14ac:dyDescent="0.25">
      <c r="A444" s="9" t="s">
        <v>1</v>
      </c>
      <c r="B444" s="9" t="s">
        <v>1</v>
      </c>
      <c r="C444" s="8">
        <v>1214113</v>
      </c>
      <c r="D444" s="7">
        <v>9</v>
      </c>
      <c r="E444" s="6" t="s">
        <v>12</v>
      </c>
      <c r="F444" s="5">
        <v>144000180.47999999</v>
      </c>
      <c r="G444" s="5">
        <v>231000127.80000001</v>
      </c>
      <c r="H444" s="5">
        <v>99999999.579999998</v>
      </c>
      <c r="I444" s="5">
        <v>70000000</v>
      </c>
      <c r="J444" s="5">
        <f t="shared" si="51"/>
        <v>29999999.579999998</v>
      </c>
      <c r="K444" s="4">
        <f t="shared" si="45"/>
        <v>0.70000000293999998</v>
      </c>
    </row>
    <row r="445" spans="1:11" s="1" customFormat="1" ht="27.75" customHeight="1" x14ac:dyDescent="0.25">
      <c r="A445" s="14" t="s">
        <v>5</v>
      </c>
      <c r="B445" s="14" t="s">
        <v>5</v>
      </c>
      <c r="C445" s="14" t="s">
        <v>5</v>
      </c>
      <c r="D445" s="13">
        <v>1214114</v>
      </c>
      <c r="E445" s="12" t="s">
        <v>104</v>
      </c>
      <c r="F445" s="11">
        <v>121600000</v>
      </c>
      <c r="G445" s="11">
        <v>131733332</v>
      </c>
      <c r="H445" s="11">
        <f>SUMIF($B$446:$B$446,"article",H446:H446)</f>
        <v>0</v>
      </c>
      <c r="I445" s="11">
        <f>SUMIF($B$446:$B$446,"article",I446:I446)</f>
        <v>0</v>
      </c>
      <c r="J445" s="11">
        <f>SUMIF($B$446:$B$446,"article",J446:J446)</f>
        <v>0</v>
      </c>
      <c r="K445" s="10" t="e">
        <f t="shared" si="45"/>
        <v>#DIV/0!</v>
      </c>
    </row>
    <row r="446" spans="1:11" s="3" customFormat="1" ht="27.75" customHeight="1" x14ac:dyDescent="0.25">
      <c r="A446" s="9" t="s">
        <v>1</v>
      </c>
      <c r="B446" s="9" t="s">
        <v>1</v>
      </c>
      <c r="C446" s="8">
        <v>1214114</v>
      </c>
      <c r="D446" s="7">
        <v>9</v>
      </c>
      <c r="E446" s="6" t="s">
        <v>12</v>
      </c>
      <c r="F446" s="5">
        <v>121600000</v>
      </c>
      <c r="G446" s="5">
        <v>131733332</v>
      </c>
      <c r="H446" s="5">
        <v>0</v>
      </c>
      <c r="I446" s="5">
        <v>0</v>
      </c>
      <c r="J446" s="5">
        <f>H446-I446</f>
        <v>0</v>
      </c>
      <c r="K446" s="4" t="e">
        <f t="shared" si="45"/>
        <v>#DIV/0!</v>
      </c>
    </row>
    <row r="447" spans="1:11" s="1" customFormat="1" ht="27.75" customHeight="1" x14ac:dyDescent="0.25">
      <c r="A447" s="25" t="s">
        <v>9</v>
      </c>
      <c r="B447" s="25" t="s">
        <v>9</v>
      </c>
      <c r="C447" s="25" t="s">
        <v>9</v>
      </c>
      <c r="D447" s="24">
        <v>1215</v>
      </c>
      <c r="E447" s="23" t="s">
        <v>103</v>
      </c>
      <c r="F447" s="22">
        <v>2062328186.299</v>
      </c>
      <c r="G447" s="22">
        <v>1977427723.8644998</v>
      </c>
      <c r="H447" s="22">
        <f>SUMIF($B$448:$B$505,"chap",H448:H505)</f>
        <v>2954915424.1000004</v>
      </c>
      <c r="I447" s="22">
        <f>SUMIF($B$448:$B$505,"chap",I448:I505)</f>
        <v>1943677949.3199999</v>
      </c>
      <c r="J447" s="22">
        <f>SUMIF($B$448:$B$505,"chap",J448:J505)</f>
        <v>1011237474.7799999</v>
      </c>
      <c r="K447" s="21">
        <f t="shared" si="45"/>
        <v>0.65777786175115305</v>
      </c>
    </row>
    <row r="448" spans="1:11" s="15" customFormat="1" ht="27.75" customHeight="1" x14ac:dyDescent="0.25">
      <c r="A448" s="20" t="s">
        <v>7</v>
      </c>
      <c r="B448" s="20" t="s">
        <v>7</v>
      </c>
      <c r="C448" s="20" t="s">
        <v>7</v>
      </c>
      <c r="D448" s="19">
        <v>12151</v>
      </c>
      <c r="E448" s="18" t="s">
        <v>6</v>
      </c>
      <c r="F448" s="17">
        <v>2000392706.8610001</v>
      </c>
      <c r="G448" s="17">
        <v>1920016602.1789999</v>
      </c>
      <c r="H448" s="17">
        <f>SUMIF($B$449:$B$492,"section",H449:H492)</f>
        <v>2870019400.4800005</v>
      </c>
      <c r="I448" s="17">
        <f>SUMIF($B$449:$B$492,"section",I449:I492)</f>
        <v>1916549921.1199999</v>
      </c>
      <c r="J448" s="17">
        <f>SUMIF($B$449:$B$492,"section",J449:J492)</f>
        <v>953469479.3599999</v>
      </c>
      <c r="K448" s="16">
        <f t="shared" si="45"/>
        <v>0.66778291491669495</v>
      </c>
    </row>
    <row r="449" spans="1:11" s="1" customFormat="1" ht="27.75" customHeight="1" x14ac:dyDescent="0.25">
      <c r="A449" s="14" t="s">
        <v>5</v>
      </c>
      <c r="B449" s="14" t="s">
        <v>5</v>
      </c>
      <c r="C449" s="14" t="s">
        <v>5</v>
      </c>
      <c r="D449" s="13">
        <v>1215111</v>
      </c>
      <c r="E449" s="12" t="s">
        <v>103</v>
      </c>
      <c r="F449" s="11">
        <v>627001560.75999999</v>
      </c>
      <c r="G449" s="11">
        <v>493863916.26649994</v>
      </c>
      <c r="H449" s="11">
        <f>SUMIF($B$450:$B$456,"article",H450:H456)</f>
        <v>218020824.79999998</v>
      </c>
      <c r="I449" s="11">
        <f>SUMIF($B$450:$B$456,"article",I450:I456)</f>
        <v>95250202.430000007</v>
      </c>
      <c r="J449" s="11">
        <f>SUMIF($B$450:$B$456,"article",J450:J456)</f>
        <v>122770622.37</v>
      </c>
      <c r="K449" s="10">
        <f t="shared" si="45"/>
        <v>0.43688579986511461</v>
      </c>
    </row>
    <row r="450" spans="1:11" s="3" customFormat="1" ht="27.75" customHeight="1" x14ac:dyDescent="0.25">
      <c r="A450" s="9" t="s">
        <v>1</v>
      </c>
      <c r="B450" s="9" t="s">
        <v>1</v>
      </c>
      <c r="C450" s="8">
        <v>1215111</v>
      </c>
      <c r="D450" s="7">
        <v>1</v>
      </c>
      <c r="E450" s="6" t="s">
        <v>3</v>
      </c>
      <c r="F450" s="5">
        <v>323518263.29999995</v>
      </c>
      <c r="G450" s="5">
        <v>243565836.91399997</v>
      </c>
      <c r="H450" s="5">
        <v>149624235.91</v>
      </c>
      <c r="I450" s="5">
        <v>81613269.859999999</v>
      </c>
      <c r="J450" s="5">
        <f t="shared" ref="J450:J456" si="52">H450-I450</f>
        <v>68010966.049999997</v>
      </c>
      <c r="K450" s="4">
        <f t="shared" si="45"/>
        <v>0.54545488144775511</v>
      </c>
    </row>
    <row r="451" spans="1:11" s="3" customFormat="1" ht="27.75" customHeight="1" x14ac:dyDescent="0.25">
      <c r="A451" s="9" t="s">
        <v>1</v>
      </c>
      <c r="B451" s="9" t="s">
        <v>1</v>
      </c>
      <c r="C451" s="8">
        <v>1215111</v>
      </c>
      <c r="D451" s="7">
        <v>2</v>
      </c>
      <c r="E451" s="6" t="s">
        <v>2</v>
      </c>
      <c r="F451" s="5">
        <v>20962835.699999988</v>
      </c>
      <c r="G451" s="5">
        <v>7624948.0425000004</v>
      </c>
      <c r="H451" s="5">
        <v>15181026.42</v>
      </c>
      <c r="I451" s="5">
        <v>2284755</v>
      </c>
      <c r="J451" s="5">
        <f t="shared" si="52"/>
        <v>12896271.42</v>
      </c>
      <c r="K451" s="4">
        <f t="shared" si="45"/>
        <v>0.15050069321992524</v>
      </c>
    </row>
    <row r="452" spans="1:11" s="3" customFormat="1" ht="27.75" customHeight="1" x14ac:dyDescent="0.25">
      <c r="A452" s="9" t="s">
        <v>1</v>
      </c>
      <c r="B452" s="9" t="s">
        <v>1</v>
      </c>
      <c r="C452" s="8">
        <v>1215111</v>
      </c>
      <c r="D452" s="7">
        <v>3</v>
      </c>
      <c r="E452" s="6" t="s">
        <v>15</v>
      </c>
      <c r="F452" s="5">
        <v>33229241.519999996</v>
      </c>
      <c r="G452" s="5">
        <v>14985981.75</v>
      </c>
      <c r="H452" s="5">
        <v>31316132.210000001</v>
      </c>
      <c r="I452" s="5">
        <v>9924340.5700000003</v>
      </c>
      <c r="J452" s="5">
        <f t="shared" si="52"/>
        <v>21391791.640000001</v>
      </c>
      <c r="K452" s="4">
        <f t="shared" ref="K452:K515" si="53">IF(G452&lt;&gt;0,I452/H452,0)</f>
        <v>0.31690824727170225</v>
      </c>
    </row>
    <row r="453" spans="1:11" s="3" customFormat="1" ht="27.75" customHeight="1" x14ac:dyDescent="0.25">
      <c r="A453" s="9" t="s">
        <v>1</v>
      </c>
      <c r="B453" s="9" t="s">
        <v>1</v>
      </c>
      <c r="C453" s="8">
        <v>1215111</v>
      </c>
      <c r="D453" s="7">
        <v>4</v>
      </c>
      <c r="E453" s="6" t="s">
        <v>14</v>
      </c>
      <c r="F453" s="5">
        <v>9291220.2400000002</v>
      </c>
      <c r="G453" s="5">
        <v>12065000.560000001</v>
      </c>
      <c r="H453" s="5">
        <v>17899430.260000002</v>
      </c>
      <c r="I453" s="5">
        <v>1427837</v>
      </c>
      <c r="J453" s="5">
        <f t="shared" si="52"/>
        <v>16471593.260000002</v>
      </c>
      <c r="K453" s="4">
        <f t="shared" si="53"/>
        <v>7.9769969169957253E-2</v>
      </c>
    </row>
    <row r="454" spans="1:11" s="3" customFormat="1" ht="27.75" customHeight="1" x14ac:dyDescent="0.25">
      <c r="A454" s="9" t="s">
        <v>1</v>
      </c>
      <c r="B454" s="9" t="s">
        <v>1</v>
      </c>
      <c r="C454" s="8">
        <v>1215111</v>
      </c>
      <c r="D454" s="50">
        <v>5</v>
      </c>
      <c r="E454" s="6" t="s">
        <v>13</v>
      </c>
      <c r="F454" s="5">
        <v>0</v>
      </c>
      <c r="G454" s="5">
        <v>0</v>
      </c>
      <c r="H454" s="5">
        <v>0</v>
      </c>
      <c r="I454" s="5">
        <v>0</v>
      </c>
      <c r="J454" s="5">
        <f t="shared" si="52"/>
        <v>0</v>
      </c>
      <c r="K454" s="4">
        <f t="shared" si="53"/>
        <v>0</v>
      </c>
    </row>
    <row r="455" spans="1:11" s="3" customFormat="1" ht="27.75" customHeight="1" x14ac:dyDescent="0.25">
      <c r="A455" s="9" t="s">
        <v>1</v>
      </c>
      <c r="B455" s="9" t="s">
        <v>1</v>
      </c>
      <c r="C455" s="8">
        <v>1215111</v>
      </c>
      <c r="D455" s="50">
        <v>7</v>
      </c>
      <c r="E455" s="6" t="s">
        <v>0</v>
      </c>
      <c r="F455" s="5">
        <v>0</v>
      </c>
      <c r="G455" s="5">
        <v>0</v>
      </c>
      <c r="H455" s="5">
        <v>0</v>
      </c>
      <c r="I455" s="5">
        <v>0</v>
      </c>
      <c r="J455" s="5">
        <f t="shared" si="52"/>
        <v>0</v>
      </c>
      <c r="K455" s="4">
        <f t="shared" si="53"/>
        <v>0</v>
      </c>
    </row>
    <row r="456" spans="1:11" s="3" customFormat="1" ht="27.75" customHeight="1" x14ac:dyDescent="0.25">
      <c r="A456" s="9" t="s">
        <v>1</v>
      </c>
      <c r="B456" s="9" t="s">
        <v>1</v>
      </c>
      <c r="C456" s="8">
        <v>1215111</v>
      </c>
      <c r="D456" s="7">
        <v>9</v>
      </c>
      <c r="E456" s="6" t="s">
        <v>12</v>
      </c>
      <c r="F456" s="5">
        <v>240000000</v>
      </c>
      <c r="G456" s="5">
        <v>215622149</v>
      </c>
      <c r="H456" s="5">
        <v>4000000</v>
      </c>
      <c r="I456" s="5">
        <v>0</v>
      </c>
      <c r="J456" s="5">
        <f t="shared" si="52"/>
        <v>4000000</v>
      </c>
      <c r="K456" s="4">
        <f t="shared" si="53"/>
        <v>0</v>
      </c>
    </row>
    <row r="457" spans="1:11" s="1" customFormat="1" ht="27.75" customHeight="1" x14ac:dyDescent="0.25">
      <c r="A457" s="51" t="s">
        <v>5</v>
      </c>
      <c r="B457" s="51" t="s">
        <v>5</v>
      </c>
      <c r="C457" s="51" t="s">
        <v>5</v>
      </c>
      <c r="D457" s="13">
        <v>1215112</v>
      </c>
      <c r="E457" s="12" t="s">
        <v>25</v>
      </c>
      <c r="F457" s="11">
        <v>958843869.16100001</v>
      </c>
      <c r="G457" s="11">
        <v>987672589.83350003</v>
      </c>
      <c r="H457" s="11">
        <f>SUMIF($B$458:$B$464,"article",H458:H464)</f>
        <v>2003676569.05</v>
      </c>
      <c r="I457" s="11">
        <f>SUMIF($B$458:$B$464,"article",I458:I464)</f>
        <v>1298214916.8999999</v>
      </c>
      <c r="J457" s="11">
        <f>SUMIF($B$458:$B$464,"article",J458:J464)</f>
        <v>705461652.14999998</v>
      </c>
      <c r="K457" s="10">
        <f t="shared" si="53"/>
        <v>0.64791640375148996</v>
      </c>
    </row>
    <row r="458" spans="1:11" s="3" customFormat="1" ht="27.75" customHeight="1" x14ac:dyDescent="0.25">
      <c r="A458" s="9" t="s">
        <v>1</v>
      </c>
      <c r="B458" s="9" t="s">
        <v>1</v>
      </c>
      <c r="C458" s="8">
        <v>1215112</v>
      </c>
      <c r="D458" s="7">
        <v>1</v>
      </c>
      <c r="E458" s="6" t="s">
        <v>3</v>
      </c>
      <c r="F458" s="5">
        <v>145086209.63999999</v>
      </c>
      <c r="G458" s="5">
        <v>262784178.00850001</v>
      </c>
      <c r="H458" s="5">
        <v>717222268.80999994</v>
      </c>
      <c r="I458" s="5">
        <v>468752602.17999989</v>
      </c>
      <c r="J458" s="5">
        <f t="shared" ref="J458:J464" si="54">H458-I458</f>
        <v>248469666.63000005</v>
      </c>
      <c r="K458" s="4">
        <f t="shared" si="53"/>
        <v>0.65356671504043551</v>
      </c>
    </row>
    <row r="459" spans="1:11" s="3" customFormat="1" ht="27.75" customHeight="1" x14ac:dyDescent="0.25">
      <c r="A459" s="9" t="s">
        <v>1</v>
      </c>
      <c r="B459" s="9" t="s">
        <v>1</v>
      </c>
      <c r="C459" s="8">
        <v>1215112</v>
      </c>
      <c r="D459" s="7">
        <v>2</v>
      </c>
      <c r="E459" s="6" t="s">
        <v>2</v>
      </c>
      <c r="F459" s="5">
        <v>166482173.34500003</v>
      </c>
      <c r="G459" s="5">
        <v>121146957.07500002</v>
      </c>
      <c r="H459" s="5">
        <v>340890051.76999998</v>
      </c>
      <c r="I459" s="5">
        <v>95294782.210000008</v>
      </c>
      <c r="J459" s="5">
        <f t="shared" si="54"/>
        <v>245595269.55999997</v>
      </c>
      <c r="K459" s="4">
        <f t="shared" si="53"/>
        <v>0.2795469733282091</v>
      </c>
    </row>
    <row r="460" spans="1:11" s="3" customFormat="1" ht="27.75" customHeight="1" x14ac:dyDescent="0.25">
      <c r="A460" s="9" t="s">
        <v>1</v>
      </c>
      <c r="B460" s="9" t="s">
        <v>1</v>
      </c>
      <c r="C460" s="8">
        <v>1215112</v>
      </c>
      <c r="D460" s="7">
        <v>3</v>
      </c>
      <c r="E460" s="6" t="s">
        <v>15</v>
      </c>
      <c r="F460" s="5">
        <v>57505388.526000001</v>
      </c>
      <c r="G460" s="5">
        <v>79959691.250000015</v>
      </c>
      <c r="H460" s="5">
        <v>176231082.78999999</v>
      </c>
      <c r="I460" s="5">
        <v>109093980.77</v>
      </c>
      <c r="J460" s="5">
        <f t="shared" si="54"/>
        <v>67137102.019999996</v>
      </c>
      <c r="K460" s="4">
        <f t="shared" si="53"/>
        <v>0.61903938308089657</v>
      </c>
    </row>
    <row r="461" spans="1:11" s="3" customFormat="1" ht="27.75" customHeight="1" x14ac:dyDescent="0.25">
      <c r="A461" s="9" t="s">
        <v>1</v>
      </c>
      <c r="B461" s="9" t="s">
        <v>1</v>
      </c>
      <c r="C461" s="8">
        <v>1215112</v>
      </c>
      <c r="D461" s="7">
        <v>4</v>
      </c>
      <c r="E461" s="6" t="s">
        <v>14</v>
      </c>
      <c r="F461" s="5">
        <v>26908991.677000001</v>
      </c>
      <c r="G461" s="5">
        <v>47584418.5</v>
      </c>
      <c r="H461" s="5">
        <v>28775289.670000002</v>
      </c>
      <c r="I461" s="5">
        <v>10227767</v>
      </c>
      <c r="J461" s="5">
        <f t="shared" si="54"/>
        <v>18547522.670000002</v>
      </c>
      <c r="K461" s="4">
        <f t="shared" si="53"/>
        <v>0.35543576163068386</v>
      </c>
    </row>
    <row r="462" spans="1:11" s="3" customFormat="1" ht="27.75" customHeight="1" x14ac:dyDescent="0.25">
      <c r="A462" s="9" t="s">
        <v>1</v>
      </c>
      <c r="B462" s="9" t="s">
        <v>1</v>
      </c>
      <c r="C462" s="8">
        <v>1215112</v>
      </c>
      <c r="D462" s="50">
        <v>5</v>
      </c>
      <c r="E462" s="6" t="s">
        <v>13</v>
      </c>
      <c r="F462" s="5">
        <v>0</v>
      </c>
      <c r="G462" s="5">
        <v>0</v>
      </c>
      <c r="H462" s="5">
        <v>846000</v>
      </c>
      <c r="I462" s="5">
        <v>0</v>
      </c>
      <c r="J462" s="5">
        <f t="shared" si="54"/>
        <v>846000</v>
      </c>
      <c r="K462" s="4">
        <f t="shared" si="53"/>
        <v>0</v>
      </c>
    </row>
    <row r="463" spans="1:11" s="3" customFormat="1" ht="27.75" customHeight="1" x14ac:dyDescent="0.25">
      <c r="A463" s="9" t="s">
        <v>1</v>
      </c>
      <c r="B463" s="9" t="s">
        <v>1</v>
      </c>
      <c r="C463" s="8">
        <v>1215112</v>
      </c>
      <c r="D463" s="7">
        <v>7</v>
      </c>
      <c r="E463" s="6" t="s">
        <v>0</v>
      </c>
      <c r="F463" s="5">
        <v>50416631.866999999</v>
      </c>
      <c r="G463" s="5">
        <v>22156810</v>
      </c>
      <c r="H463" s="5">
        <v>98600000</v>
      </c>
      <c r="I463" s="5">
        <v>17200688</v>
      </c>
      <c r="J463" s="5">
        <f t="shared" si="54"/>
        <v>81399312</v>
      </c>
      <c r="K463" s="4">
        <f t="shared" si="53"/>
        <v>0.17444916835699797</v>
      </c>
    </row>
    <row r="464" spans="1:11" s="3" customFormat="1" ht="27.75" customHeight="1" x14ac:dyDescent="0.25">
      <c r="A464" s="9" t="s">
        <v>1</v>
      </c>
      <c r="B464" s="9" t="s">
        <v>1</v>
      </c>
      <c r="C464" s="8">
        <v>1215112</v>
      </c>
      <c r="D464" s="7">
        <v>9</v>
      </c>
      <c r="E464" s="6" t="s">
        <v>12</v>
      </c>
      <c r="F464" s="5">
        <v>512444474.10600001</v>
      </c>
      <c r="G464" s="5">
        <v>454040535</v>
      </c>
      <c r="H464" s="5">
        <v>641111876.00999999</v>
      </c>
      <c r="I464" s="5">
        <v>597645096.74000001</v>
      </c>
      <c r="J464" s="5">
        <f t="shared" si="54"/>
        <v>43466779.269999981</v>
      </c>
      <c r="K464" s="4">
        <f t="shared" si="53"/>
        <v>0.93220094511348284</v>
      </c>
    </row>
    <row r="465" spans="1:17" s="1" customFormat="1" ht="27.75" customHeight="1" x14ac:dyDescent="0.25">
      <c r="A465" s="14" t="s">
        <v>5</v>
      </c>
      <c r="B465" s="14" t="s">
        <v>5</v>
      </c>
      <c r="C465" s="14" t="s">
        <v>5</v>
      </c>
      <c r="D465" s="13">
        <v>1215113</v>
      </c>
      <c r="E465" s="12" t="s">
        <v>102</v>
      </c>
      <c r="F465" s="11">
        <v>52028538.881999999</v>
      </c>
      <c r="G465" s="11">
        <v>57622651.175000004</v>
      </c>
      <c r="H465" s="11">
        <f>SUMIF($B$446:$B$446,"article",H466:H466)</f>
        <v>59022650.899999999</v>
      </c>
      <c r="I465" s="11">
        <f>SUMIF($B$446:$B$446,"article",I466:I466)</f>
        <v>52028532</v>
      </c>
      <c r="J465" s="11">
        <f>SUMIF($B$446:$B$446,"article",J466:J466)</f>
        <v>6994118.8999999985</v>
      </c>
      <c r="K465" s="10">
        <f t="shared" si="53"/>
        <v>0.8815011051968864</v>
      </c>
    </row>
    <row r="466" spans="1:17" s="3" customFormat="1" ht="27.75" customHeight="1" x14ac:dyDescent="0.25">
      <c r="A466" s="9" t="s">
        <v>1</v>
      </c>
      <c r="B466" s="9" t="s">
        <v>1</v>
      </c>
      <c r="C466" s="8">
        <v>1215113</v>
      </c>
      <c r="D466" s="7">
        <v>9</v>
      </c>
      <c r="E466" s="6" t="s">
        <v>12</v>
      </c>
      <c r="F466" s="5">
        <v>52028538.881999999</v>
      </c>
      <c r="G466" s="5">
        <v>57622651.175000004</v>
      </c>
      <c r="H466" s="5">
        <v>59022650.899999999</v>
      </c>
      <c r="I466" s="5">
        <v>52028532</v>
      </c>
      <c r="J466" s="5">
        <f>H466-I466</f>
        <v>6994118.8999999985</v>
      </c>
      <c r="K466" s="4">
        <f t="shared" si="53"/>
        <v>0.8815011051968864</v>
      </c>
    </row>
    <row r="467" spans="1:17" s="1" customFormat="1" ht="27.75" customHeight="1" x14ac:dyDescent="0.25">
      <c r="A467" s="14" t="s">
        <v>5</v>
      </c>
      <c r="B467" s="14" t="s">
        <v>5</v>
      </c>
      <c r="C467" s="14" t="s">
        <v>5</v>
      </c>
      <c r="D467" s="13">
        <v>1215116</v>
      </c>
      <c r="E467" s="12" t="s">
        <v>101</v>
      </c>
      <c r="F467" s="11">
        <v>44000000.459999993</v>
      </c>
      <c r="G467" s="11">
        <v>45357590.064000003</v>
      </c>
      <c r="H467" s="11">
        <f>SUMIF($B$468:$B$470,"article",H468:H470)</f>
        <v>79882459.400000006</v>
      </c>
      <c r="I467" s="11">
        <f>SUMIF($B$468:$B$470,"article",I468:I470)</f>
        <v>53692014.620000012</v>
      </c>
      <c r="J467" s="11">
        <f>SUMIF($B$468:$B$470,"article",J468:J470)</f>
        <v>26190444.779999986</v>
      </c>
      <c r="K467" s="10">
        <f t="shared" si="53"/>
        <v>0.67213772614517187</v>
      </c>
    </row>
    <row r="468" spans="1:17" s="3" customFormat="1" ht="27.75" customHeight="1" x14ac:dyDescent="0.25">
      <c r="A468" s="9" t="s">
        <v>1</v>
      </c>
      <c r="B468" s="9" t="s">
        <v>1</v>
      </c>
      <c r="C468" s="8">
        <v>1215116</v>
      </c>
      <c r="D468" s="7">
        <v>1</v>
      </c>
      <c r="E468" s="6" t="s">
        <v>3</v>
      </c>
      <c r="F468" s="5">
        <v>31000000.459999997</v>
      </c>
      <c r="G468" s="5">
        <v>34852176.914000005</v>
      </c>
      <c r="H468" s="5">
        <v>46944878.93</v>
      </c>
      <c r="I468" s="5">
        <v>40810839.100000009</v>
      </c>
      <c r="J468" s="5">
        <f>H468-I468</f>
        <v>6134039.8299999908</v>
      </c>
      <c r="K468" s="4">
        <f t="shared" si="53"/>
        <v>0.86933527213593365</v>
      </c>
    </row>
    <row r="469" spans="1:17" s="3" customFormat="1" ht="27.75" customHeight="1" x14ac:dyDescent="0.25">
      <c r="A469" s="9" t="s">
        <v>1</v>
      </c>
      <c r="B469" s="9" t="s">
        <v>1</v>
      </c>
      <c r="C469" s="8">
        <v>1215116</v>
      </c>
      <c r="D469" s="7">
        <v>2</v>
      </c>
      <c r="E469" s="6" t="s">
        <v>2</v>
      </c>
      <c r="F469" s="5">
        <v>13000000</v>
      </c>
      <c r="G469" s="5">
        <v>10505413.15</v>
      </c>
      <c r="H469" s="5">
        <v>32937580.469999999</v>
      </c>
      <c r="I469" s="5">
        <v>12881175.520000001</v>
      </c>
      <c r="J469" s="5">
        <f>H469-I469</f>
        <v>20056404.949999996</v>
      </c>
      <c r="K469" s="4">
        <f t="shared" si="53"/>
        <v>0.39107837722726335</v>
      </c>
    </row>
    <row r="470" spans="1:17" s="3" customFormat="1" ht="27.75" customHeight="1" x14ac:dyDescent="0.25">
      <c r="A470" s="9" t="s">
        <v>1</v>
      </c>
      <c r="B470" s="9" t="s">
        <v>1</v>
      </c>
      <c r="C470" s="8">
        <v>1215116</v>
      </c>
      <c r="D470" s="7">
        <v>7</v>
      </c>
      <c r="E470" s="6" t="s">
        <v>0</v>
      </c>
      <c r="F470" s="5">
        <v>0</v>
      </c>
      <c r="G470" s="5">
        <v>0</v>
      </c>
      <c r="H470" s="5">
        <v>0</v>
      </c>
      <c r="I470" s="5">
        <v>0</v>
      </c>
      <c r="J470" s="5">
        <f>H470-I470</f>
        <v>0</v>
      </c>
      <c r="K470" s="4">
        <f t="shared" si="53"/>
        <v>0</v>
      </c>
    </row>
    <row r="471" spans="1:17" s="1" customFormat="1" ht="27.75" customHeight="1" x14ac:dyDescent="0.25">
      <c r="A471" s="14" t="s">
        <v>5</v>
      </c>
      <c r="B471" s="14" t="s">
        <v>5</v>
      </c>
      <c r="C471" s="14" t="s">
        <v>5</v>
      </c>
      <c r="D471" s="13">
        <v>1215117</v>
      </c>
      <c r="E471" s="12" t="s">
        <v>100</v>
      </c>
      <c r="F471" s="11">
        <v>40551292.956</v>
      </c>
      <c r="G471" s="11">
        <v>48606605.880000003</v>
      </c>
      <c r="H471" s="11">
        <f>SUMIF($B$472:$B$474,"article",H472:H474)</f>
        <v>90722011.780000001</v>
      </c>
      <c r="I471" s="11">
        <f>SUMIF($B$472:$B$474,"article",I472:I474)</f>
        <v>71976063.810000002</v>
      </c>
      <c r="J471" s="11">
        <f>SUMIF($B$472:$B$474,"article",J472:J474)</f>
        <v>18745947.969999999</v>
      </c>
      <c r="K471" s="10">
        <f t="shared" si="53"/>
        <v>0.79336935323415514</v>
      </c>
    </row>
    <row r="472" spans="1:17" s="3" customFormat="1" ht="27.75" customHeight="1" x14ac:dyDescent="0.25">
      <c r="A472" s="9" t="s">
        <v>1</v>
      </c>
      <c r="B472" s="9" t="s">
        <v>1</v>
      </c>
      <c r="C472" s="8">
        <v>1215117</v>
      </c>
      <c r="D472" s="7">
        <v>1</v>
      </c>
      <c r="E472" s="6" t="s">
        <v>3</v>
      </c>
      <c r="F472" s="5">
        <v>30699999.919999998</v>
      </c>
      <c r="G472" s="5">
        <v>39752969.140000001</v>
      </c>
      <c r="H472" s="5">
        <v>59575142.369999997</v>
      </c>
      <c r="I472" s="5">
        <v>54616335.189999998</v>
      </c>
      <c r="J472" s="5">
        <f>H472-I472</f>
        <v>4958807.18</v>
      </c>
      <c r="K472" s="4">
        <f t="shared" si="53"/>
        <v>0.91676382157506875</v>
      </c>
      <c r="L472" s="31">
        <f t="shared" ref="L472:Q472" si="55">SUM(L470:L471)</f>
        <v>0</v>
      </c>
      <c r="M472" s="31">
        <f t="shared" si="55"/>
        <v>0</v>
      </c>
      <c r="N472" s="31">
        <f t="shared" si="55"/>
        <v>0</v>
      </c>
      <c r="O472" s="31">
        <f t="shared" si="55"/>
        <v>0</v>
      </c>
      <c r="P472" s="31">
        <f t="shared" si="55"/>
        <v>0</v>
      </c>
      <c r="Q472" s="31">
        <f t="shared" si="55"/>
        <v>0</v>
      </c>
    </row>
    <row r="473" spans="1:17" s="3" customFormat="1" ht="27.75" customHeight="1" x14ac:dyDescent="0.25">
      <c r="A473" s="9" t="s">
        <v>1</v>
      </c>
      <c r="B473" s="9" t="s">
        <v>1</v>
      </c>
      <c r="C473" s="8">
        <v>1215117</v>
      </c>
      <c r="D473" s="7">
        <v>2</v>
      </c>
      <c r="E473" s="6" t="s">
        <v>2</v>
      </c>
      <c r="F473" s="5">
        <v>9851293.0360000003</v>
      </c>
      <c r="G473" s="5">
        <v>8853636.7400000002</v>
      </c>
      <c r="H473" s="5">
        <v>31146869.41</v>
      </c>
      <c r="I473" s="5">
        <v>17359728.620000001</v>
      </c>
      <c r="J473" s="5">
        <f>H473-I473</f>
        <v>13787140.789999999</v>
      </c>
      <c r="K473" s="4">
        <f t="shared" si="53"/>
        <v>0.55735067275899308</v>
      </c>
      <c r="L473" s="31">
        <f t="shared" ref="L473:Q474" si="56">SUM(L471:L471)</f>
        <v>0</v>
      </c>
      <c r="M473" s="31">
        <f t="shared" si="56"/>
        <v>0</v>
      </c>
      <c r="N473" s="31">
        <f t="shared" si="56"/>
        <v>0</v>
      </c>
      <c r="O473" s="31">
        <f t="shared" si="56"/>
        <v>0</v>
      </c>
      <c r="P473" s="31">
        <f t="shared" si="56"/>
        <v>0</v>
      </c>
      <c r="Q473" s="31">
        <f t="shared" si="56"/>
        <v>0</v>
      </c>
    </row>
    <row r="474" spans="1:17" s="3" customFormat="1" ht="27.75" customHeight="1" x14ac:dyDescent="0.25">
      <c r="A474" s="9" t="s">
        <v>1</v>
      </c>
      <c r="B474" s="9" t="s">
        <v>1</v>
      </c>
      <c r="C474" s="8">
        <v>1215117</v>
      </c>
      <c r="D474" s="7">
        <v>7</v>
      </c>
      <c r="E474" s="6" t="s">
        <v>0</v>
      </c>
      <c r="F474" s="5">
        <v>0</v>
      </c>
      <c r="G474" s="5">
        <v>0</v>
      </c>
      <c r="H474" s="5">
        <v>0</v>
      </c>
      <c r="I474" s="5">
        <v>0</v>
      </c>
      <c r="J474" s="5">
        <f>H474-I474</f>
        <v>0</v>
      </c>
      <c r="K474" s="4">
        <f t="shared" si="53"/>
        <v>0</v>
      </c>
      <c r="L474" s="31">
        <f t="shared" si="56"/>
        <v>0</v>
      </c>
      <c r="M474" s="31">
        <f t="shared" si="56"/>
        <v>0</v>
      </c>
      <c r="N474" s="31">
        <f t="shared" si="56"/>
        <v>0</v>
      </c>
      <c r="O474" s="31">
        <f t="shared" si="56"/>
        <v>0</v>
      </c>
      <c r="P474" s="31">
        <f t="shared" si="56"/>
        <v>0</v>
      </c>
      <c r="Q474" s="31">
        <f t="shared" si="56"/>
        <v>0</v>
      </c>
    </row>
    <row r="475" spans="1:17" s="1" customFormat="1" ht="27.75" customHeight="1" x14ac:dyDescent="0.25">
      <c r="A475" s="14" t="s">
        <v>5</v>
      </c>
      <c r="B475" s="14" t="s">
        <v>5</v>
      </c>
      <c r="C475" s="14" t="s">
        <v>5</v>
      </c>
      <c r="D475" s="13">
        <v>1215118</v>
      </c>
      <c r="E475" s="12" t="s">
        <v>99</v>
      </c>
      <c r="F475" s="11">
        <v>63053965</v>
      </c>
      <c r="G475" s="11">
        <v>62465829.3825</v>
      </c>
      <c r="H475" s="11">
        <f>SUMIF($B$476:$B$478,"article",H476:H478)</f>
        <v>77511849.069999993</v>
      </c>
      <c r="I475" s="11">
        <f>SUMIF($B$476:$B$478,"article",I476:I478)</f>
        <v>60020681.020000003</v>
      </c>
      <c r="J475" s="11">
        <f>SUMIF($B$476:$B$478,"article",J476:J478)</f>
        <v>17491168.049999997</v>
      </c>
      <c r="K475" s="10">
        <f t="shared" si="53"/>
        <v>0.774342010158938</v>
      </c>
    </row>
    <row r="476" spans="1:17" s="3" customFormat="1" ht="27.75" customHeight="1" x14ac:dyDescent="0.25">
      <c r="A476" s="9" t="s">
        <v>1</v>
      </c>
      <c r="B476" s="9" t="s">
        <v>1</v>
      </c>
      <c r="C476" s="8">
        <v>1215118</v>
      </c>
      <c r="D476" s="7">
        <v>1</v>
      </c>
      <c r="E476" s="6" t="s">
        <v>3</v>
      </c>
      <c r="F476" s="5">
        <v>43467336</v>
      </c>
      <c r="G476" s="5">
        <v>44596339.2425</v>
      </c>
      <c r="H476" s="5">
        <v>54562921.920000002</v>
      </c>
      <c r="I476" s="5">
        <v>43215221.170000002</v>
      </c>
      <c r="J476" s="5">
        <f>H476-I476</f>
        <v>11347700.75</v>
      </c>
      <c r="K476" s="4">
        <f t="shared" si="53"/>
        <v>0.7920254203644379</v>
      </c>
    </row>
    <row r="477" spans="1:17" s="3" customFormat="1" ht="27.75" customHeight="1" x14ac:dyDescent="0.25">
      <c r="A477" s="9" t="s">
        <v>1</v>
      </c>
      <c r="B477" s="9" t="s">
        <v>1</v>
      </c>
      <c r="C477" s="8">
        <v>1215118</v>
      </c>
      <c r="D477" s="7">
        <v>2</v>
      </c>
      <c r="E477" s="6" t="s">
        <v>2</v>
      </c>
      <c r="F477" s="5">
        <v>19586629</v>
      </c>
      <c r="G477" s="5">
        <v>17869490.140000001</v>
      </c>
      <c r="H477" s="5">
        <v>22948927.149999999</v>
      </c>
      <c r="I477" s="5">
        <v>16805459.850000001</v>
      </c>
      <c r="J477" s="5">
        <f>H477-I477</f>
        <v>6143467.299999997</v>
      </c>
      <c r="K477" s="4">
        <f t="shared" si="53"/>
        <v>0.73229827870188702</v>
      </c>
    </row>
    <row r="478" spans="1:17" s="3" customFormat="1" ht="27.75" customHeight="1" x14ac:dyDescent="0.25">
      <c r="A478" s="9" t="s">
        <v>1</v>
      </c>
      <c r="B478" s="9" t="s">
        <v>1</v>
      </c>
      <c r="C478" s="8">
        <v>1215118</v>
      </c>
      <c r="D478" s="7">
        <v>7</v>
      </c>
      <c r="E478" s="6" t="s">
        <v>0</v>
      </c>
      <c r="F478" s="5">
        <v>0</v>
      </c>
      <c r="G478" s="5">
        <v>0</v>
      </c>
      <c r="H478" s="5">
        <v>0</v>
      </c>
      <c r="I478" s="5">
        <v>0</v>
      </c>
      <c r="J478" s="5">
        <f>H478-I478</f>
        <v>0</v>
      </c>
      <c r="K478" s="4">
        <f t="shared" si="53"/>
        <v>0</v>
      </c>
    </row>
    <row r="479" spans="1:17" s="1" customFormat="1" ht="27.75" customHeight="1" x14ac:dyDescent="0.25">
      <c r="A479" s="14" t="s">
        <v>5</v>
      </c>
      <c r="B479" s="14" t="s">
        <v>5</v>
      </c>
      <c r="C479" s="14" t="s">
        <v>5</v>
      </c>
      <c r="D479" s="13">
        <v>1215119</v>
      </c>
      <c r="E479" s="12" t="s">
        <v>98</v>
      </c>
      <c r="F479" s="11">
        <v>115481769.038</v>
      </c>
      <c r="G479" s="11">
        <v>121853849.0975</v>
      </c>
      <c r="H479" s="11">
        <f>SUMIF($B$480:$B$482,"article",H480:H482)</f>
        <v>239223277.26999998</v>
      </c>
      <c r="I479" s="11">
        <f>SUMIF($B$480:$B$482,"article",I480:I482)</f>
        <v>216903838.61000001</v>
      </c>
      <c r="J479" s="11">
        <f>SUMIF($B$480:$B$482,"article",J480:J482)</f>
        <v>22319438.659999967</v>
      </c>
      <c r="K479" s="10">
        <f t="shared" si="53"/>
        <v>0.90670038921501328</v>
      </c>
    </row>
    <row r="480" spans="1:17" s="3" customFormat="1" ht="27.75" customHeight="1" x14ac:dyDescent="0.25">
      <c r="A480" s="9" t="s">
        <v>1</v>
      </c>
      <c r="B480" s="9" t="s">
        <v>1</v>
      </c>
      <c r="C480" s="8">
        <v>1215119</v>
      </c>
      <c r="D480" s="7">
        <v>1</v>
      </c>
      <c r="E480" s="6" t="s">
        <v>3</v>
      </c>
      <c r="F480" s="5">
        <v>77481769</v>
      </c>
      <c r="G480" s="5">
        <v>76888409.127499998</v>
      </c>
      <c r="H480" s="5">
        <v>159195283.5</v>
      </c>
      <c r="I480" s="5">
        <v>139744915.54000002</v>
      </c>
      <c r="J480" s="5">
        <f>H480-I480</f>
        <v>19450367.959999979</v>
      </c>
      <c r="K480" s="4">
        <f t="shared" si="53"/>
        <v>0.87782070214410601</v>
      </c>
    </row>
    <row r="481" spans="1:11" s="3" customFormat="1" ht="27.75" customHeight="1" x14ac:dyDescent="0.25">
      <c r="A481" s="9" t="s">
        <v>1</v>
      </c>
      <c r="B481" s="9" t="s">
        <v>1</v>
      </c>
      <c r="C481" s="8">
        <v>1215119</v>
      </c>
      <c r="D481" s="7">
        <v>2</v>
      </c>
      <c r="E481" s="6" t="s">
        <v>2</v>
      </c>
      <c r="F481" s="5">
        <v>38000000.038000003</v>
      </c>
      <c r="G481" s="5">
        <v>44965439.969999999</v>
      </c>
      <c r="H481" s="5">
        <v>80027993.769999996</v>
      </c>
      <c r="I481" s="5">
        <v>77158923.070000008</v>
      </c>
      <c r="J481" s="5">
        <f>H481-I481</f>
        <v>2869070.6999999881</v>
      </c>
      <c r="K481" s="4">
        <f t="shared" si="53"/>
        <v>0.96414916125167804</v>
      </c>
    </row>
    <row r="482" spans="1:11" s="3" customFormat="1" ht="27.75" customHeight="1" x14ac:dyDescent="0.25">
      <c r="A482" s="9" t="s">
        <v>1</v>
      </c>
      <c r="B482" s="9" t="s">
        <v>1</v>
      </c>
      <c r="C482" s="8">
        <v>1215119</v>
      </c>
      <c r="D482" s="7">
        <v>7</v>
      </c>
      <c r="E482" s="6" t="s">
        <v>0</v>
      </c>
      <c r="F482" s="5">
        <v>0</v>
      </c>
      <c r="G482" s="5">
        <v>0</v>
      </c>
      <c r="H482" s="5">
        <v>0</v>
      </c>
      <c r="I482" s="5">
        <v>0</v>
      </c>
      <c r="J482" s="5">
        <f>H482-I482</f>
        <v>0</v>
      </c>
      <c r="K482" s="4">
        <f t="shared" si="53"/>
        <v>0</v>
      </c>
    </row>
    <row r="483" spans="1:11" s="1" customFormat="1" ht="27.75" customHeight="1" x14ac:dyDescent="0.25">
      <c r="A483" s="14" t="s">
        <v>5</v>
      </c>
      <c r="B483" s="14" t="s">
        <v>5</v>
      </c>
      <c r="C483" s="14" t="s">
        <v>5</v>
      </c>
      <c r="D483" s="13">
        <v>1215121</v>
      </c>
      <c r="E483" s="12" t="s">
        <v>97</v>
      </c>
      <c r="F483" s="11">
        <v>52200000</v>
      </c>
      <c r="G483" s="11">
        <v>52200000</v>
      </c>
      <c r="H483" s="11">
        <f>SUMIF($B$484:$B$486,"article",H484:H486)</f>
        <v>62150000</v>
      </c>
      <c r="I483" s="11">
        <f>SUMIF($B$484:$B$486,"article",I484:I486)</f>
        <v>52200000</v>
      </c>
      <c r="J483" s="11">
        <f>SUMIF($B$484:$B$486,"article",J484:J486)</f>
        <v>9950000</v>
      </c>
      <c r="K483" s="10">
        <f t="shared" si="53"/>
        <v>0.83990345937248589</v>
      </c>
    </row>
    <row r="484" spans="1:11" s="3" customFormat="1" ht="27.75" customHeight="1" x14ac:dyDescent="0.25">
      <c r="A484" s="9" t="s">
        <v>1</v>
      </c>
      <c r="B484" s="9" t="s">
        <v>1</v>
      </c>
      <c r="C484" s="8">
        <v>1215121</v>
      </c>
      <c r="D484" s="7">
        <v>1</v>
      </c>
      <c r="E484" s="6" t="s">
        <v>3</v>
      </c>
      <c r="F484" s="5">
        <v>0</v>
      </c>
      <c r="G484" s="5">
        <v>0</v>
      </c>
      <c r="H484" s="5">
        <v>0</v>
      </c>
      <c r="I484" s="5">
        <v>0</v>
      </c>
      <c r="J484" s="5">
        <f>H484-I484</f>
        <v>0</v>
      </c>
      <c r="K484" s="4">
        <f t="shared" si="53"/>
        <v>0</v>
      </c>
    </row>
    <row r="485" spans="1:11" s="3" customFormat="1" ht="27.75" customHeight="1" x14ac:dyDescent="0.25">
      <c r="A485" s="9" t="s">
        <v>1</v>
      </c>
      <c r="B485" s="9" t="s">
        <v>1</v>
      </c>
      <c r="C485" s="8">
        <v>1215121</v>
      </c>
      <c r="D485" s="7">
        <v>2</v>
      </c>
      <c r="E485" s="6" t="s">
        <v>2</v>
      </c>
      <c r="F485" s="5">
        <v>52200000</v>
      </c>
      <c r="G485" s="5">
        <v>52200000</v>
      </c>
      <c r="H485" s="5">
        <v>62150000</v>
      </c>
      <c r="I485" s="5">
        <v>52200000</v>
      </c>
      <c r="J485" s="5">
        <f>H485-I485</f>
        <v>9950000</v>
      </c>
      <c r="K485" s="4">
        <f t="shared" si="53"/>
        <v>0.83990345937248589</v>
      </c>
    </row>
    <row r="486" spans="1:11" s="3" customFormat="1" ht="27.75" customHeight="1" x14ac:dyDescent="0.25">
      <c r="A486" s="9" t="s">
        <v>1</v>
      </c>
      <c r="B486" s="9" t="s">
        <v>1</v>
      </c>
      <c r="C486" s="8">
        <v>1215121</v>
      </c>
      <c r="D486" s="7">
        <v>7</v>
      </c>
      <c r="E486" s="6" t="s">
        <v>0</v>
      </c>
      <c r="F486" s="5">
        <v>0</v>
      </c>
      <c r="G486" s="5">
        <v>0</v>
      </c>
      <c r="H486" s="5">
        <v>0</v>
      </c>
      <c r="I486" s="5">
        <v>0</v>
      </c>
      <c r="J486" s="5">
        <f>H486-I486</f>
        <v>0</v>
      </c>
      <c r="K486" s="4">
        <f t="shared" si="53"/>
        <v>0</v>
      </c>
    </row>
    <row r="487" spans="1:11" s="1" customFormat="1" ht="27.75" customHeight="1" x14ac:dyDescent="0.25">
      <c r="A487" s="14" t="s">
        <v>5</v>
      </c>
      <c r="B487" s="14" t="s">
        <v>5</v>
      </c>
      <c r="C487" s="14" t="s">
        <v>5</v>
      </c>
      <c r="D487" s="13">
        <v>1215122</v>
      </c>
      <c r="E487" s="12" t="s">
        <v>96</v>
      </c>
      <c r="F487" s="11">
        <v>30000010.040000003</v>
      </c>
      <c r="G487" s="11">
        <v>26796912.48</v>
      </c>
      <c r="H487" s="11">
        <f>SUMIF($B$488:$B$490,"article",H488:H490)</f>
        <v>37233100.609999999</v>
      </c>
      <c r="I487" s="11">
        <f>SUMIF($B$488:$B$490,"article",I488:I490)</f>
        <v>16263671.73</v>
      </c>
      <c r="J487" s="11">
        <f>SUMIF($B$488:$B$490,"article",J488:J490)</f>
        <v>20969428.880000003</v>
      </c>
      <c r="K487" s="10">
        <f t="shared" si="53"/>
        <v>0.43680680533041433</v>
      </c>
    </row>
    <row r="488" spans="1:11" s="3" customFormat="1" ht="27.75" customHeight="1" x14ac:dyDescent="0.25">
      <c r="A488" s="9" t="s">
        <v>1</v>
      </c>
      <c r="B488" s="9" t="s">
        <v>1</v>
      </c>
      <c r="C488" s="8">
        <v>1215122</v>
      </c>
      <c r="D488" s="7">
        <v>1</v>
      </c>
      <c r="E488" s="6" t="s">
        <v>3</v>
      </c>
      <c r="F488" s="5">
        <v>27000010.000000004</v>
      </c>
      <c r="G488" s="5">
        <v>17730595.280000001</v>
      </c>
      <c r="H488" s="5">
        <v>22216782.690000001</v>
      </c>
      <c r="I488" s="5">
        <v>13769674</v>
      </c>
      <c r="J488" s="5">
        <f>H488-I488</f>
        <v>8447108.6900000013</v>
      </c>
      <c r="K488" s="4">
        <f t="shared" si="53"/>
        <v>0.61978704082107572</v>
      </c>
    </row>
    <row r="489" spans="1:11" s="3" customFormat="1" ht="27.75" customHeight="1" x14ac:dyDescent="0.25">
      <c r="A489" s="9" t="s">
        <v>1</v>
      </c>
      <c r="B489" s="9" t="s">
        <v>1</v>
      </c>
      <c r="C489" s="8">
        <v>1215122</v>
      </c>
      <c r="D489" s="7">
        <v>2</v>
      </c>
      <c r="E489" s="6" t="s">
        <v>2</v>
      </c>
      <c r="F489" s="5">
        <v>3000000.0399999991</v>
      </c>
      <c r="G489" s="5">
        <v>9066317.1999999993</v>
      </c>
      <c r="H489" s="5">
        <v>15016317.92</v>
      </c>
      <c r="I489" s="5">
        <v>2493997.73</v>
      </c>
      <c r="J489" s="5">
        <f>H489-I489</f>
        <v>12522320.189999999</v>
      </c>
      <c r="K489" s="4">
        <f t="shared" si="53"/>
        <v>0.16608583697327581</v>
      </c>
    </row>
    <row r="490" spans="1:11" s="3" customFormat="1" ht="27.75" customHeight="1" x14ac:dyDescent="0.25">
      <c r="A490" s="9" t="s">
        <v>1</v>
      </c>
      <c r="B490" s="9" t="s">
        <v>1</v>
      </c>
      <c r="C490" s="8">
        <v>1215122</v>
      </c>
      <c r="D490" s="7">
        <v>7</v>
      </c>
      <c r="E490" s="6" t="s">
        <v>0</v>
      </c>
      <c r="F490" s="5">
        <v>0</v>
      </c>
      <c r="G490" s="5">
        <v>0</v>
      </c>
      <c r="H490" s="5">
        <v>0</v>
      </c>
      <c r="I490" s="5">
        <v>0</v>
      </c>
      <c r="J490" s="5">
        <f>H490-I490</f>
        <v>0</v>
      </c>
      <c r="K490" s="4">
        <f t="shared" si="53"/>
        <v>0</v>
      </c>
    </row>
    <row r="491" spans="1:11" s="1" customFormat="1" ht="27.75" customHeight="1" x14ac:dyDescent="0.25">
      <c r="A491" s="14" t="s">
        <v>5</v>
      </c>
      <c r="B491" s="14" t="s">
        <v>5</v>
      </c>
      <c r="C491" s="14" t="s">
        <v>5</v>
      </c>
      <c r="D491" s="13">
        <v>1215123</v>
      </c>
      <c r="E491" s="12" t="s">
        <v>95</v>
      </c>
      <c r="F491" s="11">
        <v>17231700.563999999</v>
      </c>
      <c r="G491" s="11">
        <v>23576658</v>
      </c>
      <c r="H491" s="11">
        <f>SUMIF($B$492:$B$492,"article",H492:H492)</f>
        <v>2576657.6</v>
      </c>
      <c r="I491" s="11">
        <f>SUMIF($B$492:$B$492,"article",I492:I492)</f>
        <v>0</v>
      </c>
      <c r="J491" s="11">
        <f>SUMIF($B$492:$B$492,"article",J492:J492)</f>
        <v>2576657.6</v>
      </c>
      <c r="K491" s="10">
        <f t="shared" si="53"/>
        <v>0</v>
      </c>
    </row>
    <row r="492" spans="1:11" s="3" customFormat="1" ht="27.75" customHeight="1" x14ac:dyDescent="0.25">
      <c r="A492" s="9" t="s">
        <v>1</v>
      </c>
      <c r="B492" s="9" t="s">
        <v>1</v>
      </c>
      <c r="C492" s="8">
        <v>1215123</v>
      </c>
      <c r="D492" s="7">
        <v>7</v>
      </c>
      <c r="E492" s="6" t="s">
        <v>0</v>
      </c>
      <c r="F492" s="5">
        <v>17231700.563999999</v>
      </c>
      <c r="G492" s="5">
        <v>23576658</v>
      </c>
      <c r="H492" s="5">
        <v>2576657.6</v>
      </c>
      <c r="I492" s="5">
        <v>0</v>
      </c>
      <c r="J492" s="5">
        <f>H492-I492</f>
        <v>2576657.6</v>
      </c>
      <c r="K492" s="4">
        <f t="shared" si="53"/>
        <v>0</v>
      </c>
    </row>
    <row r="493" spans="1:11" s="15" customFormat="1" ht="27.75" customHeight="1" x14ac:dyDescent="0.25">
      <c r="A493" s="20" t="s">
        <v>7</v>
      </c>
      <c r="B493" s="20" t="s">
        <v>7</v>
      </c>
      <c r="C493" s="20" t="s">
        <v>7</v>
      </c>
      <c r="D493" s="19">
        <v>12152</v>
      </c>
      <c r="E493" s="18" t="s">
        <v>94</v>
      </c>
      <c r="F493" s="17">
        <v>61935479.438000001</v>
      </c>
      <c r="G493" s="17">
        <v>57411121.685500003</v>
      </c>
      <c r="H493" s="17">
        <f>SUMIF($B$493:$B$505,"section",H493:H505)</f>
        <v>84896023.620000005</v>
      </c>
      <c r="I493" s="17">
        <f>SUMIF($B$493:$B$505,"section",I493:I505)</f>
        <v>27128028.199999999</v>
      </c>
      <c r="J493" s="17">
        <f>SUMIF($B$493:$B$505,"section",J493:J505)</f>
        <v>57767995.420000002</v>
      </c>
      <c r="K493" s="16">
        <f t="shared" si="53"/>
        <v>0.31954415581849599</v>
      </c>
    </row>
    <row r="494" spans="1:11" s="1" customFormat="1" ht="27.75" customHeight="1" x14ac:dyDescent="0.25">
      <c r="A494" s="14" t="s">
        <v>5</v>
      </c>
      <c r="B494" s="14" t="s">
        <v>5</v>
      </c>
      <c r="C494" s="14" t="s">
        <v>5</v>
      </c>
      <c r="D494" s="13">
        <v>1215214</v>
      </c>
      <c r="E494" s="12" t="s">
        <v>93</v>
      </c>
      <c r="F494" s="11">
        <v>33870116.438000001</v>
      </c>
      <c r="G494" s="11">
        <v>31023635.32</v>
      </c>
      <c r="H494" s="11">
        <f>SUMIF($B$495:$B$501,"article",H495:H501)</f>
        <v>44703356.25</v>
      </c>
      <c r="I494" s="11">
        <f>SUMIF($B$495:$B$501,"article",I495:I501)</f>
        <v>17128733.219999999</v>
      </c>
      <c r="J494" s="11">
        <f>SUMIF($B$495:$B$501,"article",J495:J501)</f>
        <v>27574623.029999997</v>
      </c>
      <c r="K494" s="10">
        <f t="shared" si="53"/>
        <v>0.38316436744053189</v>
      </c>
    </row>
    <row r="495" spans="1:11" s="3" customFormat="1" ht="27.75" customHeight="1" x14ac:dyDescent="0.25">
      <c r="A495" s="9" t="s">
        <v>1</v>
      </c>
      <c r="B495" s="9" t="s">
        <v>1</v>
      </c>
      <c r="C495" s="8">
        <v>1215214</v>
      </c>
      <c r="D495" s="7">
        <v>1</v>
      </c>
      <c r="E495" s="6" t="s">
        <v>3</v>
      </c>
      <c r="F495" s="5">
        <v>13977956.08</v>
      </c>
      <c r="G495" s="5">
        <v>15692450</v>
      </c>
      <c r="H495" s="5">
        <v>22980260.390000001</v>
      </c>
      <c r="I495" s="5">
        <v>14901117.48</v>
      </c>
      <c r="J495" s="5">
        <f t="shared" ref="J495:J501" si="57">H495-I495</f>
        <v>8079142.9100000001</v>
      </c>
      <c r="K495" s="4">
        <f t="shared" si="53"/>
        <v>0.64843118516117038</v>
      </c>
    </row>
    <row r="496" spans="1:11" s="3" customFormat="1" ht="27.75" customHeight="1" x14ac:dyDescent="0.25">
      <c r="A496" s="9" t="s">
        <v>1</v>
      </c>
      <c r="B496" s="9" t="s">
        <v>1</v>
      </c>
      <c r="C496" s="8">
        <v>1215214</v>
      </c>
      <c r="D496" s="7">
        <v>2</v>
      </c>
      <c r="E496" s="6" t="s">
        <v>2</v>
      </c>
      <c r="F496" s="5">
        <v>19892160.358000003</v>
      </c>
      <c r="G496" s="5">
        <v>15331185.32</v>
      </c>
      <c r="H496" s="5">
        <v>21723095.859999999</v>
      </c>
      <c r="I496" s="5">
        <v>2227615.7400000002</v>
      </c>
      <c r="J496" s="5">
        <f t="shared" si="57"/>
        <v>19495480.119999997</v>
      </c>
      <c r="K496" s="4">
        <f t="shared" si="53"/>
        <v>0.10254596096046506</v>
      </c>
    </row>
    <row r="497" spans="1:11" s="3" customFormat="1" ht="27.75" customHeight="1" x14ac:dyDescent="0.25">
      <c r="A497" s="9" t="s">
        <v>1</v>
      </c>
      <c r="B497" s="9" t="s">
        <v>1</v>
      </c>
      <c r="C497" s="8">
        <v>1215214</v>
      </c>
      <c r="D497" s="7">
        <v>3</v>
      </c>
      <c r="E497" s="6" t="s">
        <v>15</v>
      </c>
      <c r="F497" s="5">
        <v>0</v>
      </c>
      <c r="G497" s="5">
        <v>0</v>
      </c>
      <c r="H497" s="5">
        <v>0</v>
      </c>
      <c r="I497" s="5">
        <v>0</v>
      </c>
      <c r="J497" s="5">
        <f t="shared" si="57"/>
        <v>0</v>
      </c>
      <c r="K497" s="4">
        <f t="shared" si="53"/>
        <v>0</v>
      </c>
    </row>
    <row r="498" spans="1:11" s="3" customFormat="1" ht="27.75" customHeight="1" x14ac:dyDescent="0.25">
      <c r="A498" s="9" t="s">
        <v>1</v>
      </c>
      <c r="B498" s="9" t="s">
        <v>1</v>
      </c>
      <c r="C498" s="8">
        <v>1215214</v>
      </c>
      <c r="D498" s="7">
        <v>4</v>
      </c>
      <c r="E498" s="6" t="s">
        <v>14</v>
      </c>
      <c r="F498" s="5">
        <v>0</v>
      </c>
      <c r="G498" s="5">
        <v>0</v>
      </c>
      <c r="H498" s="5">
        <v>0</v>
      </c>
      <c r="I498" s="5">
        <v>0</v>
      </c>
      <c r="J498" s="5">
        <f t="shared" si="57"/>
        <v>0</v>
      </c>
      <c r="K498" s="4">
        <f t="shared" si="53"/>
        <v>0</v>
      </c>
    </row>
    <row r="499" spans="1:11" s="3" customFormat="1" ht="27.75" customHeight="1" x14ac:dyDescent="0.25">
      <c r="A499" s="9" t="s">
        <v>1</v>
      </c>
      <c r="B499" s="9" t="s">
        <v>1</v>
      </c>
      <c r="C499" s="8">
        <v>1215214</v>
      </c>
      <c r="D499" s="50">
        <v>5</v>
      </c>
      <c r="E499" s="6" t="s">
        <v>13</v>
      </c>
      <c r="F499" s="5">
        <v>0</v>
      </c>
      <c r="G499" s="5">
        <v>0</v>
      </c>
      <c r="H499" s="5">
        <v>0</v>
      </c>
      <c r="I499" s="5">
        <v>0</v>
      </c>
      <c r="J499" s="5">
        <f t="shared" si="57"/>
        <v>0</v>
      </c>
      <c r="K499" s="4">
        <f t="shared" si="53"/>
        <v>0</v>
      </c>
    </row>
    <row r="500" spans="1:11" s="3" customFormat="1" ht="27.75" customHeight="1" x14ac:dyDescent="0.25">
      <c r="A500" s="9" t="s">
        <v>1</v>
      </c>
      <c r="B500" s="9" t="s">
        <v>1</v>
      </c>
      <c r="C500" s="8">
        <v>1215214</v>
      </c>
      <c r="D500" s="7">
        <v>7</v>
      </c>
      <c r="E500" s="6" t="s">
        <v>0</v>
      </c>
      <c r="F500" s="5">
        <v>0</v>
      </c>
      <c r="G500" s="5">
        <v>0</v>
      </c>
      <c r="H500" s="5">
        <v>0</v>
      </c>
      <c r="I500" s="5">
        <v>0</v>
      </c>
      <c r="J500" s="5">
        <f t="shared" si="57"/>
        <v>0</v>
      </c>
      <c r="K500" s="4">
        <f t="shared" si="53"/>
        <v>0</v>
      </c>
    </row>
    <row r="501" spans="1:11" s="3" customFormat="1" ht="27.75" customHeight="1" x14ac:dyDescent="0.25">
      <c r="A501" s="9" t="s">
        <v>1</v>
      </c>
      <c r="B501" s="9" t="s">
        <v>1</v>
      </c>
      <c r="C501" s="8">
        <v>1215214</v>
      </c>
      <c r="D501" s="7">
        <v>9</v>
      </c>
      <c r="E501" s="6" t="s">
        <v>12</v>
      </c>
      <c r="F501" s="5">
        <v>0</v>
      </c>
      <c r="G501" s="5">
        <v>0</v>
      </c>
      <c r="H501" s="5">
        <v>0</v>
      </c>
      <c r="I501" s="5">
        <v>0</v>
      </c>
      <c r="J501" s="5">
        <f t="shared" si="57"/>
        <v>0</v>
      </c>
      <c r="K501" s="4">
        <f t="shared" si="53"/>
        <v>0</v>
      </c>
    </row>
    <row r="502" spans="1:11" s="1" customFormat="1" ht="27.75" customHeight="1" x14ac:dyDescent="0.25">
      <c r="A502" s="14" t="s">
        <v>5</v>
      </c>
      <c r="B502" s="14" t="s">
        <v>5</v>
      </c>
      <c r="C502" s="14" t="s">
        <v>5</v>
      </c>
      <c r="D502" s="13">
        <v>1215220</v>
      </c>
      <c r="E502" s="12" t="s">
        <v>92</v>
      </c>
      <c r="F502" s="11">
        <v>28065363</v>
      </c>
      <c r="G502" s="11">
        <v>26387486.365500003</v>
      </c>
      <c r="H502" s="11">
        <f>SUMIF($B$503:$B$505,"article",H503:H505)</f>
        <v>40192667.370000005</v>
      </c>
      <c r="I502" s="11">
        <f>SUMIF($B$503:$B$505,"article",I503:I505)</f>
        <v>9999294.9800000004</v>
      </c>
      <c r="J502" s="11">
        <f>SUMIF($B$503:$B$505,"article",J503:J505)</f>
        <v>30193372.390000001</v>
      </c>
      <c r="K502" s="10">
        <f t="shared" si="53"/>
        <v>0.24878406023541302</v>
      </c>
    </row>
    <row r="503" spans="1:11" s="3" customFormat="1" ht="27.75" customHeight="1" x14ac:dyDescent="0.25">
      <c r="A503" s="9" t="s">
        <v>1</v>
      </c>
      <c r="B503" s="9" t="s">
        <v>1</v>
      </c>
      <c r="C503" s="8">
        <v>1215220</v>
      </c>
      <c r="D503" s="7">
        <v>1</v>
      </c>
      <c r="E503" s="6" t="s">
        <v>3</v>
      </c>
      <c r="F503" s="5">
        <v>18495619.990000002</v>
      </c>
      <c r="G503" s="5">
        <v>18832086.365500003</v>
      </c>
      <c r="H503" s="5">
        <v>33287267.370000001</v>
      </c>
      <c r="I503" s="5">
        <v>9999294.9800000004</v>
      </c>
      <c r="J503" s="5">
        <f>H503-I503</f>
        <v>23287972.390000001</v>
      </c>
      <c r="K503" s="4">
        <f t="shared" si="53"/>
        <v>0.30039398755248442</v>
      </c>
    </row>
    <row r="504" spans="1:11" s="3" customFormat="1" ht="27.75" customHeight="1" x14ac:dyDescent="0.25">
      <c r="A504" s="9" t="s">
        <v>1</v>
      </c>
      <c r="B504" s="9" t="s">
        <v>1</v>
      </c>
      <c r="C504" s="8">
        <v>1215220</v>
      </c>
      <c r="D504" s="7">
        <v>2</v>
      </c>
      <c r="E504" s="6" t="s">
        <v>2</v>
      </c>
      <c r="F504" s="5">
        <v>9569743.0099999998</v>
      </c>
      <c r="G504" s="5">
        <v>7555400</v>
      </c>
      <c r="H504" s="5">
        <v>6905400</v>
      </c>
      <c r="I504" s="5">
        <v>0</v>
      </c>
      <c r="J504" s="5">
        <f>H504-I504</f>
        <v>6905400</v>
      </c>
      <c r="K504" s="4">
        <f t="shared" si="53"/>
        <v>0</v>
      </c>
    </row>
    <row r="505" spans="1:11" s="3" customFormat="1" ht="27.75" customHeight="1" x14ac:dyDescent="0.25">
      <c r="A505" s="9" t="s">
        <v>1</v>
      </c>
      <c r="B505" s="9" t="s">
        <v>1</v>
      </c>
      <c r="C505" s="8">
        <v>1215220</v>
      </c>
      <c r="D505" s="7">
        <v>7</v>
      </c>
      <c r="E505" s="6" t="s">
        <v>0</v>
      </c>
      <c r="F505" s="5">
        <v>0</v>
      </c>
      <c r="G505" s="5">
        <v>0</v>
      </c>
      <c r="H505" s="5">
        <v>0</v>
      </c>
      <c r="I505" s="5">
        <v>0</v>
      </c>
      <c r="J505" s="5">
        <f>H505-I505</f>
        <v>0</v>
      </c>
      <c r="K505" s="4">
        <f t="shared" si="53"/>
        <v>0</v>
      </c>
    </row>
    <row r="506" spans="1:11" s="1" customFormat="1" ht="27.75" customHeight="1" x14ac:dyDescent="0.25">
      <c r="A506" s="25" t="s">
        <v>9</v>
      </c>
      <c r="B506" s="25" t="s">
        <v>9</v>
      </c>
      <c r="C506" s="25" t="s">
        <v>9</v>
      </c>
      <c r="D506" s="24">
        <v>1216</v>
      </c>
      <c r="E506" s="23" t="s">
        <v>91</v>
      </c>
      <c r="F506" s="22">
        <v>2320830661.6090002</v>
      </c>
      <c r="G506" s="22">
        <v>1758221512.3662503</v>
      </c>
      <c r="H506" s="22">
        <f>SUMIF($B$507:$B$535,"chap",H507:H535)</f>
        <v>4550054233.5099993</v>
      </c>
      <c r="I506" s="22">
        <f>SUMIF($B$507:$B$535,"chap",I507:I535)</f>
        <v>3498439142.7099996</v>
      </c>
      <c r="J506" s="22">
        <f>SUMIF($B$507:$B$535,"chap",J507:J535)</f>
        <v>1051615090.8</v>
      </c>
      <c r="K506" s="21">
        <f t="shared" si="53"/>
        <v>0.76887855906087443</v>
      </c>
    </row>
    <row r="507" spans="1:11" s="15" customFormat="1" ht="27.75" customHeight="1" x14ac:dyDescent="0.25">
      <c r="A507" s="20" t="s">
        <v>7</v>
      </c>
      <c r="B507" s="20" t="s">
        <v>7</v>
      </c>
      <c r="C507" s="20" t="s">
        <v>7</v>
      </c>
      <c r="D507" s="19">
        <v>12161</v>
      </c>
      <c r="E507" s="18" t="s">
        <v>6</v>
      </c>
      <c r="F507" s="17">
        <v>2320830661.6090002</v>
      </c>
      <c r="G507" s="17">
        <v>1758221512.3662503</v>
      </c>
      <c r="H507" s="17">
        <f>SUMIF($B$508:$B$535,"section",H508:H535)</f>
        <v>4550054233.5099993</v>
      </c>
      <c r="I507" s="17">
        <f>SUMIF($B$508:$B$535,"section",I508:I535)</f>
        <v>3498439142.7099996</v>
      </c>
      <c r="J507" s="17">
        <f>SUMIF($B$508:$B$535,"section",J508:J535)</f>
        <v>1051615090.8</v>
      </c>
      <c r="K507" s="16">
        <f t="shared" si="53"/>
        <v>0.76887855906087443</v>
      </c>
    </row>
    <row r="508" spans="1:11" s="1" customFormat="1" ht="27.75" customHeight="1" x14ac:dyDescent="0.25">
      <c r="A508" s="14" t="s">
        <v>5</v>
      </c>
      <c r="B508" s="14" t="s">
        <v>5</v>
      </c>
      <c r="C508" s="14" t="s">
        <v>5</v>
      </c>
      <c r="D508" s="13">
        <v>1216111</v>
      </c>
      <c r="E508" s="12" t="s">
        <v>56</v>
      </c>
      <c r="F508" s="11">
        <v>168632314.33600003</v>
      </c>
      <c r="G508" s="11">
        <v>282515875.98999995</v>
      </c>
      <c r="H508" s="11">
        <f>SUMIF($B$509:$B$515,"article",H509:H515)</f>
        <v>521566058.13999999</v>
      </c>
      <c r="I508" s="11">
        <f>SUMIF($B$509:$B$515,"article",I509:I515)</f>
        <v>333465523.03999996</v>
      </c>
      <c r="J508" s="11">
        <f>SUMIF($B$509:$B$515,"article",J509:J515)</f>
        <v>188100535.09999999</v>
      </c>
      <c r="K508" s="10">
        <f t="shared" si="53"/>
        <v>0.63935434032881477</v>
      </c>
    </row>
    <row r="509" spans="1:11" s="3" customFormat="1" ht="27.75" customHeight="1" x14ac:dyDescent="0.25">
      <c r="A509" s="9" t="s">
        <v>1</v>
      </c>
      <c r="B509" s="9" t="s">
        <v>1</v>
      </c>
      <c r="C509" s="8">
        <v>1216111</v>
      </c>
      <c r="D509" s="7">
        <v>1</v>
      </c>
      <c r="E509" s="6" t="s">
        <v>3</v>
      </c>
      <c r="F509" s="5">
        <v>49258609.780000001</v>
      </c>
      <c r="G509" s="5">
        <v>39483799.215000004</v>
      </c>
      <c r="H509" s="5">
        <v>90967531.090000004</v>
      </c>
      <c r="I509" s="5">
        <v>33821057.43</v>
      </c>
      <c r="J509" s="5">
        <f t="shared" ref="J509:J515" si="58">H509-I509</f>
        <v>57146473.660000004</v>
      </c>
      <c r="K509" s="4">
        <f t="shared" si="53"/>
        <v>0.37179262781726657</v>
      </c>
    </row>
    <row r="510" spans="1:11" s="3" customFormat="1" ht="27.75" customHeight="1" x14ac:dyDescent="0.25">
      <c r="A510" s="9" t="s">
        <v>1</v>
      </c>
      <c r="B510" s="9" t="s">
        <v>1</v>
      </c>
      <c r="C510" s="8">
        <v>1216111</v>
      </c>
      <c r="D510" s="7">
        <v>2</v>
      </c>
      <c r="E510" s="6" t="s">
        <v>2</v>
      </c>
      <c r="F510" s="5">
        <v>4566259.8800000008</v>
      </c>
      <c r="G510" s="5">
        <v>262500.97499999998</v>
      </c>
      <c r="H510" s="5">
        <v>41872900.07</v>
      </c>
      <c r="I510" s="5">
        <v>45747165.609999999</v>
      </c>
      <c r="J510" s="5">
        <f t="shared" si="58"/>
        <v>-3874265.5399999991</v>
      </c>
      <c r="K510" s="4">
        <f t="shared" si="53"/>
        <v>1.0925244139651968</v>
      </c>
    </row>
    <row r="511" spans="1:11" s="3" customFormat="1" ht="27.75" customHeight="1" x14ac:dyDescent="0.25">
      <c r="A511" s="9" t="s">
        <v>1</v>
      </c>
      <c r="B511" s="9" t="s">
        <v>1</v>
      </c>
      <c r="C511" s="8">
        <v>1216111</v>
      </c>
      <c r="D511" s="7">
        <v>3</v>
      </c>
      <c r="E511" s="6" t="s">
        <v>15</v>
      </c>
      <c r="F511" s="5">
        <v>4963000.9859999996</v>
      </c>
      <c r="G511" s="5">
        <v>1161879.55</v>
      </c>
      <c r="H511" s="5">
        <v>1250858.08</v>
      </c>
      <c r="I511" s="5">
        <v>0</v>
      </c>
      <c r="J511" s="5">
        <f t="shared" si="58"/>
        <v>1250858.08</v>
      </c>
      <c r="K511" s="4">
        <f t="shared" si="53"/>
        <v>0</v>
      </c>
    </row>
    <row r="512" spans="1:11" s="3" customFormat="1" ht="27.75" customHeight="1" x14ac:dyDescent="0.25">
      <c r="A512" s="9" t="s">
        <v>1</v>
      </c>
      <c r="B512" s="9" t="s">
        <v>1</v>
      </c>
      <c r="C512" s="8">
        <v>1216111</v>
      </c>
      <c r="D512" s="7">
        <v>4</v>
      </c>
      <c r="E512" s="6" t="s">
        <v>14</v>
      </c>
      <c r="F512" s="5">
        <v>20844459.010000002</v>
      </c>
      <c r="G512" s="5">
        <v>20917700</v>
      </c>
      <c r="H512" s="5">
        <v>10000000</v>
      </c>
      <c r="I512" s="5">
        <v>1697300</v>
      </c>
      <c r="J512" s="5">
        <f t="shared" si="58"/>
        <v>8302700</v>
      </c>
      <c r="K512" s="4">
        <f t="shared" si="53"/>
        <v>0.16972999999999999</v>
      </c>
    </row>
    <row r="513" spans="1:11" s="3" customFormat="1" ht="27.75" customHeight="1" x14ac:dyDescent="0.25">
      <c r="A513" s="9" t="s">
        <v>1</v>
      </c>
      <c r="B513" s="9" t="s">
        <v>1</v>
      </c>
      <c r="C513" s="8">
        <v>1216111</v>
      </c>
      <c r="D513" s="7">
        <v>5</v>
      </c>
      <c r="E513" s="6" t="s">
        <v>13</v>
      </c>
      <c r="F513" s="5">
        <v>0</v>
      </c>
      <c r="G513" s="5">
        <v>0</v>
      </c>
      <c r="H513" s="5">
        <v>0</v>
      </c>
      <c r="I513" s="5">
        <v>0</v>
      </c>
      <c r="J513" s="5">
        <f t="shared" si="58"/>
        <v>0</v>
      </c>
      <c r="K513" s="4">
        <f t="shared" si="53"/>
        <v>0</v>
      </c>
    </row>
    <row r="514" spans="1:11" s="3" customFormat="1" ht="27.75" customHeight="1" x14ac:dyDescent="0.25">
      <c r="A514" s="9" t="s">
        <v>1</v>
      </c>
      <c r="B514" s="9" t="s">
        <v>1</v>
      </c>
      <c r="C514" s="8">
        <v>1216111</v>
      </c>
      <c r="D514" s="7">
        <v>7</v>
      </c>
      <c r="E514" s="6" t="s">
        <v>0</v>
      </c>
      <c r="F514" s="5">
        <v>4999984</v>
      </c>
      <c r="G514" s="5">
        <v>16156509</v>
      </c>
      <c r="H514" s="5">
        <v>29398411.899999999</v>
      </c>
      <c r="I514" s="5">
        <v>200000</v>
      </c>
      <c r="J514" s="5">
        <f t="shared" si="58"/>
        <v>29198411.899999999</v>
      </c>
      <c r="K514" s="4">
        <f t="shared" si="53"/>
        <v>6.8030885709169896E-3</v>
      </c>
    </row>
    <row r="515" spans="1:11" s="3" customFormat="1" ht="27.75" customHeight="1" x14ac:dyDescent="0.25">
      <c r="A515" s="9" t="s">
        <v>1</v>
      </c>
      <c r="B515" s="9" t="s">
        <v>1</v>
      </c>
      <c r="C515" s="8">
        <v>1216111</v>
      </c>
      <c r="D515" s="7">
        <v>9</v>
      </c>
      <c r="E515" s="6" t="s">
        <v>12</v>
      </c>
      <c r="F515" s="5">
        <v>84000000.680000007</v>
      </c>
      <c r="G515" s="5">
        <v>204533487.24999994</v>
      </c>
      <c r="H515" s="5">
        <v>348076357</v>
      </c>
      <c r="I515" s="5">
        <v>252000000</v>
      </c>
      <c r="J515" s="5">
        <f t="shared" si="58"/>
        <v>96076357</v>
      </c>
      <c r="K515" s="4">
        <f t="shared" si="53"/>
        <v>0.72397907795846073</v>
      </c>
    </row>
    <row r="516" spans="1:11" s="1" customFormat="1" ht="27.75" customHeight="1" x14ac:dyDescent="0.25">
      <c r="A516" s="14" t="s">
        <v>5</v>
      </c>
      <c r="B516" s="14" t="s">
        <v>5</v>
      </c>
      <c r="C516" s="14" t="s">
        <v>5</v>
      </c>
      <c r="D516" s="13">
        <v>1216112</v>
      </c>
      <c r="E516" s="12" t="s">
        <v>55</v>
      </c>
      <c r="F516" s="11">
        <v>1194104533.733</v>
      </c>
      <c r="G516" s="11">
        <v>1467117997.1762502</v>
      </c>
      <c r="H516" s="11">
        <f>SUMIF($B$517:$B$523,"article",H517:H523)</f>
        <v>3951153957.9299998</v>
      </c>
      <c r="I516" s="11">
        <f>SUMIF($B$517:$B$523,"article",I517:I523)</f>
        <v>3103191118.4299998</v>
      </c>
      <c r="J516" s="11">
        <f>SUMIF($B$517:$B$523,"article",J517:J523)</f>
        <v>847962839.49999988</v>
      </c>
      <c r="K516" s="10">
        <f t="shared" ref="K516:K579" si="59">IF(G516&lt;&gt;0,I516/H516,0)</f>
        <v>0.78538856027158055</v>
      </c>
    </row>
    <row r="517" spans="1:11" s="3" customFormat="1" ht="27.75" customHeight="1" x14ac:dyDescent="0.25">
      <c r="A517" s="9" t="s">
        <v>1</v>
      </c>
      <c r="B517" s="9" t="s">
        <v>1</v>
      </c>
      <c r="C517" s="8">
        <v>1216112</v>
      </c>
      <c r="D517" s="7">
        <v>1</v>
      </c>
      <c r="E517" s="6" t="s">
        <v>3</v>
      </c>
      <c r="F517" s="5">
        <v>493183797.44</v>
      </c>
      <c r="G517" s="5">
        <v>841315297.74000001</v>
      </c>
      <c r="H517" s="5">
        <v>2931768757.04</v>
      </c>
      <c r="I517" s="5">
        <v>2354604975.0900002</v>
      </c>
      <c r="J517" s="5">
        <f t="shared" ref="J517:J523" si="60">H517-I517</f>
        <v>577163781.94999981</v>
      </c>
      <c r="K517" s="4">
        <f t="shared" si="59"/>
        <v>0.80313461606954251</v>
      </c>
    </row>
    <row r="518" spans="1:11" s="3" customFormat="1" ht="27.75" customHeight="1" x14ac:dyDescent="0.25">
      <c r="A518" s="9" t="s">
        <v>1</v>
      </c>
      <c r="B518" s="9" t="s">
        <v>1</v>
      </c>
      <c r="C518" s="8">
        <v>1216112</v>
      </c>
      <c r="D518" s="7">
        <v>2</v>
      </c>
      <c r="E518" s="6" t="s">
        <v>2</v>
      </c>
      <c r="F518" s="5">
        <v>159442414.64499998</v>
      </c>
      <c r="G518" s="5">
        <v>125153737.38625</v>
      </c>
      <c r="H518" s="5">
        <v>46674657.090000004</v>
      </c>
      <c r="I518" s="5">
        <v>25764569.140000001</v>
      </c>
      <c r="J518" s="5">
        <f t="shared" si="60"/>
        <v>20910087.950000003</v>
      </c>
      <c r="K518" s="4">
        <f t="shared" si="59"/>
        <v>0.55200339426853617</v>
      </c>
    </row>
    <row r="519" spans="1:11" s="3" customFormat="1" ht="27.75" customHeight="1" x14ac:dyDescent="0.25">
      <c r="A519" s="9" t="s">
        <v>1</v>
      </c>
      <c r="B519" s="9" t="s">
        <v>1</v>
      </c>
      <c r="C519" s="8">
        <v>1216112</v>
      </c>
      <c r="D519" s="7">
        <v>3</v>
      </c>
      <c r="E519" s="6" t="s">
        <v>15</v>
      </c>
      <c r="F519" s="5">
        <v>103894853.50999999</v>
      </c>
      <c r="G519" s="5">
        <v>136290757.55000001</v>
      </c>
      <c r="H519" s="5">
        <v>220186331.81</v>
      </c>
      <c r="I519" s="5">
        <v>83507084.200000003</v>
      </c>
      <c r="J519" s="5">
        <f t="shared" si="60"/>
        <v>136679247.61000001</v>
      </c>
      <c r="K519" s="4">
        <f t="shared" si="59"/>
        <v>0.37925643936908277</v>
      </c>
    </row>
    <row r="520" spans="1:11" s="3" customFormat="1" ht="21.75" customHeight="1" x14ac:dyDescent="0.25">
      <c r="A520" s="9" t="s">
        <v>1</v>
      </c>
      <c r="B520" s="9" t="s">
        <v>1</v>
      </c>
      <c r="C520" s="8">
        <v>1216112</v>
      </c>
      <c r="D520" s="7">
        <v>4</v>
      </c>
      <c r="E520" s="6" t="s">
        <v>14</v>
      </c>
      <c r="F520" s="5">
        <v>30520420.789000001</v>
      </c>
      <c r="G520" s="5">
        <v>30531700</v>
      </c>
      <c r="H520" s="5">
        <v>62126521.990000002</v>
      </c>
      <c r="I520" s="5">
        <v>2284645</v>
      </c>
      <c r="J520" s="5">
        <f t="shared" si="60"/>
        <v>59841876.990000002</v>
      </c>
      <c r="K520" s="4">
        <f t="shared" si="59"/>
        <v>3.677406889714091E-2</v>
      </c>
    </row>
    <row r="521" spans="1:11" s="3" customFormat="1" ht="27.75" customHeight="1" x14ac:dyDescent="0.25">
      <c r="A521" s="9" t="s">
        <v>1</v>
      </c>
      <c r="B521" s="9" t="s">
        <v>1</v>
      </c>
      <c r="C521" s="8">
        <v>1216112</v>
      </c>
      <c r="D521" s="7">
        <v>5</v>
      </c>
      <c r="E521" s="6" t="s">
        <v>13</v>
      </c>
      <c r="F521" s="5">
        <v>45</v>
      </c>
      <c r="G521" s="5">
        <v>0</v>
      </c>
      <c r="H521" s="5">
        <v>0</v>
      </c>
      <c r="I521" s="5">
        <v>0</v>
      </c>
      <c r="J521" s="5">
        <f t="shared" si="60"/>
        <v>0</v>
      </c>
      <c r="K521" s="4">
        <f t="shared" si="59"/>
        <v>0</v>
      </c>
    </row>
    <row r="522" spans="1:11" s="3" customFormat="1" ht="27.75" customHeight="1" x14ac:dyDescent="0.25">
      <c r="A522" s="9" t="s">
        <v>1</v>
      </c>
      <c r="B522" s="9" t="s">
        <v>1</v>
      </c>
      <c r="C522" s="8">
        <v>1216112</v>
      </c>
      <c r="D522" s="7">
        <v>7</v>
      </c>
      <c r="E522" s="6" t="s">
        <v>0</v>
      </c>
      <c r="F522" s="5">
        <v>3500000</v>
      </c>
      <c r="G522" s="5">
        <v>8598000</v>
      </c>
      <c r="H522" s="5">
        <v>1588</v>
      </c>
      <c r="I522" s="5">
        <v>0</v>
      </c>
      <c r="J522" s="5">
        <f t="shared" si="60"/>
        <v>1588</v>
      </c>
      <c r="K522" s="4">
        <f t="shared" si="59"/>
        <v>0</v>
      </c>
    </row>
    <row r="523" spans="1:11" s="3" customFormat="1" ht="27.75" customHeight="1" x14ac:dyDescent="0.25">
      <c r="A523" s="9" t="s">
        <v>1</v>
      </c>
      <c r="B523" s="9" t="s">
        <v>1</v>
      </c>
      <c r="C523" s="8">
        <v>1216112</v>
      </c>
      <c r="D523" s="7">
        <v>9</v>
      </c>
      <c r="E523" s="6" t="s">
        <v>12</v>
      </c>
      <c r="F523" s="5">
        <v>403563002.34899998</v>
      </c>
      <c r="G523" s="5">
        <v>325228504.5000003</v>
      </c>
      <c r="H523" s="5">
        <v>690396102</v>
      </c>
      <c r="I523" s="5">
        <v>637029845</v>
      </c>
      <c r="J523" s="5">
        <f t="shared" si="60"/>
        <v>53366257</v>
      </c>
      <c r="K523" s="4">
        <f t="shared" si="59"/>
        <v>0.92270197232370821</v>
      </c>
    </row>
    <row r="524" spans="1:11" s="1" customFormat="1" ht="27.75" customHeight="1" x14ac:dyDescent="0.25">
      <c r="A524" s="14" t="s">
        <v>5</v>
      </c>
      <c r="B524" s="14" t="s">
        <v>5</v>
      </c>
      <c r="C524" s="14" t="s">
        <v>5</v>
      </c>
      <c r="D524" s="13">
        <v>1216115</v>
      </c>
      <c r="E524" s="12" t="s">
        <v>90</v>
      </c>
      <c r="F524" s="11">
        <v>8093833.0199999996</v>
      </c>
      <c r="G524" s="11">
        <v>8587639.1999999993</v>
      </c>
      <c r="H524" s="11">
        <f>SUMIF($B$525:$B$527,"article",H525:H527)</f>
        <v>12969921.210000001</v>
      </c>
      <c r="I524" s="11">
        <f>SUMIF($B$525:$B$527,"article",I525:I527)</f>
        <v>9818795</v>
      </c>
      <c r="J524" s="11">
        <f>SUMIF($B$525:$B$527,"article",J525:J527)</f>
        <v>3151126.2100000009</v>
      </c>
      <c r="K524" s="10">
        <f t="shared" si="59"/>
        <v>0.75704353488512821</v>
      </c>
    </row>
    <row r="525" spans="1:11" s="3" customFormat="1" ht="27.75" customHeight="1" x14ac:dyDescent="0.25">
      <c r="A525" s="9" t="s">
        <v>1</v>
      </c>
      <c r="B525" s="9" t="s">
        <v>1</v>
      </c>
      <c r="C525" s="8">
        <v>1216115</v>
      </c>
      <c r="D525" s="7">
        <v>1</v>
      </c>
      <c r="E525" s="6" t="s">
        <v>3</v>
      </c>
      <c r="F525" s="5">
        <v>6907809.959999999</v>
      </c>
      <c r="G525" s="5">
        <v>7469806.2000000002</v>
      </c>
      <c r="H525" s="5">
        <v>12369921.210000001</v>
      </c>
      <c r="I525" s="5">
        <v>9230870</v>
      </c>
      <c r="J525" s="5">
        <f>H525-I525</f>
        <v>3139051.2100000009</v>
      </c>
      <c r="K525" s="4">
        <f t="shared" si="59"/>
        <v>0.74623514922129397</v>
      </c>
    </row>
    <row r="526" spans="1:11" s="3" customFormat="1" ht="27.75" customHeight="1" x14ac:dyDescent="0.25">
      <c r="A526" s="9" t="s">
        <v>1</v>
      </c>
      <c r="B526" s="9" t="s">
        <v>1</v>
      </c>
      <c r="C526" s="8">
        <v>1216115</v>
      </c>
      <c r="D526" s="7">
        <v>2</v>
      </c>
      <c r="E526" s="6" t="s">
        <v>2</v>
      </c>
      <c r="F526" s="5">
        <v>1186023.06</v>
      </c>
      <c r="G526" s="5">
        <v>1117833</v>
      </c>
      <c r="H526" s="5">
        <v>600000</v>
      </c>
      <c r="I526" s="5">
        <v>587925</v>
      </c>
      <c r="J526" s="5">
        <f>H526-I526</f>
        <v>12075</v>
      </c>
      <c r="K526" s="4">
        <f t="shared" si="59"/>
        <v>0.97987500000000005</v>
      </c>
    </row>
    <row r="527" spans="1:11" s="3" customFormat="1" ht="27.75" customHeight="1" x14ac:dyDescent="0.25">
      <c r="A527" s="9" t="s">
        <v>1</v>
      </c>
      <c r="B527" s="9" t="s">
        <v>1</v>
      </c>
      <c r="C527" s="8">
        <v>1216115</v>
      </c>
      <c r="D527" s="7">
        <v>7</v>
      </c>
      <c r="E527" s="6" t="s">
        <v>0</v>
      </c>
      <c r="F527" s="5">
        <v>0</v>
      </c>
      <c r="G527" s="5">
        <v>0</v>
      </c>
      <c r="H527" s="5">
        <v>0</v>
      </c>
      <c r="I527" s="5">
        <v>0</v>
      </c>
      <c r="J527" s="5">
        <f>H527-I527</f>
        <v>0</v>
      </c>
      <c r="K527" s="4">
        <f t="shared" si="59"/>
        <v>0</v>
      </c>
    </row>
    <row r="528" spans="1:11" s="1" customFormat="1" ht="27.75" customHeight="1" x14ac:dyDescent="0.25">
      <c r="A528" s="14" t="s">
        <v>5</v>
      </c>
      <c r="B528" s="14" t="s">
        <v>5</v>
      </c>
      <c r="C528" s="14" t="s">
        <v>5</v>
      </c>
      <c r="D528" s="13">
        <v>1216117</v>
      </c>
      <c r="E528" s="12" t="s">
        <v>89</v>
      </c>
      <c r="F528" s="11">
        <v>474999990.25999999</v>
      </c>
      <c r="G528" s="11">
        <v>0</v>
      </c>
      <c r="H528" s="11">
        <f>SUMIF($B$533:$B$535,"article",H529:H531)</f>
        <v>0</v>
      </c>
      <c r="I528" s="11">
        <f>SUMIF($B$533:$B$535,"article",I529:I531)</f>
        <v>0</v>
      </c>
      <c r="J528" s="11">
        <f>SUMIF($B$533:$B$535,"article",J529:J531)</f>
        <v>0</v>
      </c>
      <c r="K528" s="10">
        <f t="shared" si="59"/>
        <v>0</v>
      </c>
    </row>
    <row r="529" spans="1:11" s="3" customFormat="1" ht="27.75" customHeight="1" x14ac:dyDescent="0.25">
      <c r="A529" s="9" t="s">
        <v>1</v>
      </c>
      <c r="B529" s="9" t="s">
        <v>1</v>
      </c>
      <c r="C529" s="8">
        <v>1216117</v>
      </c>
      <c r="D529" s="7">
        <v>1</v>
      </c>
      <c r="E529" s="6" t="s">
        <v>3</v>
      </c>
      <c r="F529" s="5">
        <v>261932507.39999998</v>
      </c>
      <c r="G529" s="5">
        <v>0</v>
      </c>
      <c r="H529" s="5">
        <v>0</v>
      </c>
      <c r="I529" s="5">
        <v>0</v>
      </c>
      <c r="J529" s="5">
        <f>H529-I529</f>
        <v>0</v>
      </c>
      <c r="K529" s="4">
        <f t="shared" si="59"/>
        <v>0</v>
      </c>
    </row>
    <row r="530" spans="1:11" s="3" customFormat="1" ht="27.75" customHeight="1" x14ac:dyDescent="0.25">
      <c r="A530" s="9" t="s">
        <v>1</v>
      </c>
      <c r="B530" s="9" t="s">
        <v>1</v>
      </c>
      <c r="C530" s="8">
        <v>1216117</v>
      </c>
      <c r="D530" s="7">
        <v>2</v>
      </c>
      <c r="E530" s="6" t="s">
        <v>2</v>
      </c>
      <c r="F530" s="5">
        <v>213067482.86000001</v>
      </c>
      <c r="G530" s="5">
        <v>0</v>
      </c>
      <c r="H530" s="5">
        <v>0</v>
      </c>
      <c r="I530" s="5">
        <v>0</v>
      </c>
      <c r="J530" s="5">
        <f>H530-I530</f>
        <v>0</v>
      </c>
      <c r="K530" s="4">
        <f t="shared" si="59"/>
        <v>0</v>
      </c>
    </row>
    <row r="531" spans="1:11" s="3" customFormat="1" ht="27.75" customHeight="1" x14ac:dyDescent="0.25">
      <c r="A531" s="9" t="s">
        <v>1</v>
      </c>
      <c r="B531" s="9" t="s">
        <v>1</v>
      </c>
      <c r="C531" s="8">
        <v>1216117</v>
      </c>
      <c r="D531" s="7">
        <v>7</v>
      </c>
      <c r="E531" s="6" t="s">
        <v>0</v>
      </c>
      <c r="F531" s="5">
        <v>0</v>
      </c>
      <c r="G531" s="5">
        <v>0</v>
      </c>
      <c r="H531" s="5">
        <v>0</v>
      </c>
      <c r="I531" s="5">
        <v>0</v>
      </c>
      <c r="J531" s="5">
        <f>H531-I531</f>
        <v>0</v>
      </c>
      <c r="K531" s="4">
        <f t="shared" si="59"/>
        <v>0</v>
      </c>
    </row>
    <row r="532" spans="1:11" s="1" customFormat="1" ht="27.75" customHeight="1" x14ac:dyDescent="0.25">
      <c r="A532" s="14" t="s">
        <v>5</v>
      </c>
      <c r="B532" s="14" t="s">
        <v>5</v>
      </c>
      <c r="C532" s="14" t="s">
        <v>5</v>
      </c>
      <c r="D532" s="13">
        <v>1216118</v>
      </c>
      <c r="E532" s="12" t="s">
        <v>88</v>
      </c>
      <c r="F532" s="11">
        <v>474999990.25999999</v>
      </c>
      <c r="G532" s="11">
        <v>0</v>
      </c>
      <c r="H532" s="11">
        <f>SUMIF($B$533:$B$535,"article",H533:H535)</f>
        <v>64364296.230000004</v>
      </c>
      <c r="I532" s="11">
        <f>SUMIF($B$533:$B$535,"article",I533:I535)</f>
        <v>51963706.239999995</v>
      </c>
      <c r="J532" s="11">
        <f>SUMIF($B$533:$B$535,"article",J533:J535)</f>
        <v>12400589.990000002</v>
      </c>
      <c r="K532" s="10">
        <f t="shared" si="59"/>
        <v>0</v>
      </c>
    </row>
    <row r="533" spans="1:11" s="3" customFormat="1" ht="27.75" customHeight="1" x14ac:dyDescent="0.25">
      <c r="A533" s="9" t="s">
        <v>1</v>
      </c>
      <c r="B533" s="9" t="s">
        <v>1</v>
      </c>
      <c r="C533" s="8">
        <v>1216118</v>
      </c>
      <c r="D533" s="7">
        <v>1</v>
      </c>
      <c r="E533" s="6" t="s">
        <v>3</v>
      </c>
      <c r="F533" s="5">
        <v>261932507.39999998</v>
      </c>
      <c r="G533" s="5">
        <v>0</v>
      </c>
      <c r="H533" s="5">
        <v>24964296.23</v>
      </c>
      <c r="I533" s="5">
        <v>20128870</v>
      </c>
      <c r="J533" s="5">
        <f>H533-I533</f>
        <v>4835426.2300000004</v>
      </c>
      <c r="K533" s="4">
        <f t="shared" si="59"/>
        <v>0</v>
      </c>
    </row>
    <row r="534" spans="1:11" s="3" customFormat="1" ht="27.75" customHeight="1" x14ac:dyDescent="0.25">
      <c r="A534" s="9" t="s">
        <v>1</v>
      </c>
      <c r="B534" s="9" t="s">
        <v>1</v>
      </c>
      <c r="C534" s="8">
        <v>1216118</v>
      </c>
      <c r="D534" s="7">
        <v>2</v>
      </c>
      <c r="E534" s="6" t="s">
        <v>2</v>
      </c>
      <c r="F534" s="5">
        <v>213067482.86000001</v>
      </c>
      <c r="G534" s="5">
        <v>0</v>
      </c>
      <c r="H534" s="5">
        <v>39400000</v>
      </c>
      <c r="I534" s="5">
        <v>31834836.239999998</v>
      </c>
      <c r="J534" s="5">
        <f>H534-I534</f>
        <v>7565163.7600000016</v>
      </c>
      <c r="K534" s="4">
        <f t="shared" si="59"/>
        <v>0</v>
      </c>
    </row>
    <row r="535" spans="1:11" s="3" customFormat="1" ht="27.75" customHeight="1" x14ac:dyDescent="0.25">
      <c r="A535" s="9" t="s">
        <v>1</v>
      </c>
      <c r="B535" s="9" t="s">
        <v>1</v>
      </c>
      <c r="C535" s="8">
        <v>1216118</v>
      </c>
      <c r="D535" s="7">
        <v>7</v>
      </c>
      <c r="E535" s="6" t="s">
        <v>0</v>
      </c>
      <c r="F535" s="5">
        <v>0</v>
      </c>
      <c r="G535" s="5">
        <v>0</v>
      </c>
      <c r="H535" s="5">
        <v>0</v>
      </c>
      <c r="I535" s="5">
        <v>0</v>
      </c>
      <c r="J535" s="5">
        <f>H535-I535</f>
        <v>0</v>
      </c>
      <c r="K535" s="4">
        <f t="shared" si="59"/>
        <v>0</v>
      </c>
    </row>
    <row r="536" spans="1:11" s="1" customFormat="1" ht="27.75" customHeight="1" x14ac:dyDescent="0.25">
      <c r="A536" s="25" t="s">
        <v>9</v>
      </c>
      <c r="B536" s="25" t="s">
        <v>9</v>
      </c>
      <c r="C536" s="25" t="s">
        <v>9</v>
      </c>
      <c r="D536" s="24">
        <v>1217</v>
      </c>
      <c r="E536" s="23" t="s">
        <v>87</v>
      </c>
      <c r="F536" s="22">
        <v>479464985.04999995</v>
      </c>
      <c r="G536" s="22">
        <v>926302115.28550005</v>
      </c>
      <c r="H536" s="22">
        <f>SUMIF($B$537:$B$561,"chap",H537:H561)</f>
        <v>1766545234.47</v>
      </c>
      <c r="I536" s="22">
        <f>SUMIF($B$537:$B$561,"chap",I537:I561)</f>
        <v>1535417178.3400002</v>
      </c>
      <c r="J536" s="22">
        <f>SUMIF($B$537:$B$561,"chap",J537:J561)</f>
        <v>231128056.13000003</v>
      </c>
      <c r="K536" s="21">
        <f t="shared" si="59"/>
        <v>0.8691638053642351</v>
      </c>
    </row>
    <row r="537" spans="1:11" s="15" customFormat="1" ht="27.75" customHeight="1" x14ac:dyDescent="0.25">
      <c r="A537" s="20" t="s">
        <v>7</v>
      </c>
      <c r="B537" s="20" t="s">
        <v>7</v>
      </c>
      <c r="C537" s="20" t="s">
        <v>7</v>
      </c>
      <c r="D537" s="19">
        <v>12171</v>
      </c>
      <c r="E537" s="18" t="s">
        <v>6</v>
      </c>
      <c r="F537" s="17">
        <v>479464985.04999995</v>
      </c>
      <c r="G537" s="17">
        <v>926302115.28550005</v>
      </c>
      <c r="H537" s="17">
        <f>SUMIF($B$537:$B$561,"section",H537:H561)</f>
        <v>1766545234.47</v>
      </c>
      <c r="I537" s="17">
        <f>SUMIF($B$537:$B$561,"section",I537:I561)</f>
        <v>1535417178.3400002</v>
      </c>
      <c r="J537" s="17">
        <f>SUMIF($B$537:$B$561,"section",J537:J561)</f>
        <v>231128056.13000003</v>
      </c>
      <c r="K537" s="16">
        <f t="shared" si="59"/>
        <v>0.8691638053642351</v>
      </c>
    </row>
    <row r="538" spans="1:11" s="1" customFormat="1" ht="27.75" customHeight="1" x14ac:dyDescent="0.25">
      <c r="A538" s="14" t="s">
        <v>5</v>
      </c>
      <c r="B538" s="14" t="s">
        <v>5</v>
      </c>
      <c r="C538" s="14" t="s">
        <v>5</v>
      </c>
      <c r="D538" s="13">
        <v>1217111</v>
      </c>
      <c r="E538" s="12" t="s">
        <v>56</v>
      </c>
      <c r="F538" s="11">
        <v>142351211.01000002</v>
      </c>
      <c r="G538" s="11">
        <v>95610774.540000021</v>
      </c>
      <c r="H538" s="11">
        <f>SUMIF($B$539:$B$545,"article",H539:H545)</f>
        <v>141357966.16999999</v>
      </c>
      <c r="I538" s="11">
        <f>SUMIF($B$539:$B$545,"article",I539:I545)</f>
        <v>120150322.46999998</v>
      </c>
      <c r="J538" s="11">
        <f>SUMIF($B$539:$B$545,"article",J539:J545)</f>
        <v>21207643.70000001</v>
      </c>
      <c r="K538" s="10">
        <f t="shared" si="59"/>
        <v>0.84997206542647019</v>
      </c>
    </row>
    <row r="539" spans="1:11" s="3" customFormat="1" ht="27.75" customHeight="1" x14ac:dyDescent="0.25">
      <c r="A539" s="9" t="s">
        <v>1</v>
      </c>
      <c r="B539" s="9" t="s">
        <v>1</v>
      </c>
      <c r="C539" s="8">
        <v>1217111</v>
      </c>
      <c r="D539" s="7">
        <v>1</v>
      </c>
      <c r="E539" s="6" t="s">
        <v>3</v>
      </c>
      <c r="F539" s="5">
        <v>77826100</v>
      </c>
      <c r="G539" s="5">
        <v>48325438.785000026</v>
      </c>
      <c r="H539" s="5">
        <v>127363237.61</v>
      </c>
      <c r="I539" s="5">
        <v>107717564.86999999</v>
      </c>
      <c r="J539" s="5">
        <f t="shared" ref="J539:J545" si="61">H539-I539</f>
        <v>19645672.74000001</v>
      </c>
      <c r="K539" s="4">
        <f t="shared" si="59"/>
        <v>0.84575083745784496</v>
      </c>
    </row>
    <row r="540" spans="1:11" s="3" customFormat="1" ht="27.75" customHeight="1" x14ac:dyDescent="0.25">
      <c r="A540" s="9" t="s">
        <v>1</v>
      </c>
      <c r="B540" s="9" t="s">
        <v>1</v>
      </c>
      <c r="C540" s="8">
        <v>1217111</v>
      </c>
      <c r="D540" s="7">
        <v>2</v>
      </c>
      <c r="E540" s="6" t="s">
        <v>2</v>
      </c>
      <c r="F540" s="5">
        <v>14999007</v>
      </c>
      <c r="G540" s="5">
        <v>11802258.505000001</v>
      </c>
      <c r="H540" s="5">
        <v>2657209.69</v>
      </c>
      <c r="I540" s="5">
        <v>3597757.6</v>
      </c>
      <c r="J540" s="5">
        <f t="shared" si="61"/>
        <v>-940547.91000000015</v>
      </c>
      <c r="K540" s="4">
        <f t="shared" si="59"/>
        <v>1.3539607406745533</v>
      </c>
    </row>
    <row r="541" spans="1:11" s="3" customFormat="1" ht="27.75" customHeight="1" x14ac:dyDescent="0.25">
      <c r="A541" s="9" t="s">
        <v>1</v>
      </c>
      <c r="B541" s="9" t="s">
        <v>1</v>
      </c>
      <c r="C541" s="8">
        <v>1217111</v>
      </c>
      <c r="D541" s="7">
        <v>3</v>
      </c>
      <c r="E541" s="6" t="s">
        <v>15</v>
      </c>
      <c r="F541" s="5">
        <v>4993572</v>
      </c>
      <c r="G541" s="5">
        <v>15598589.25</v>
      </c>
      <c r="H541" s="5">
        <v>6788307.8700000001</v>
      </c>
      <c r="I541" s="5">
        <v>4580000</v>
      </c>
      <c r="J541" s="5">
        <f t="shared" si="61"/>
        <v>2208307.87</v>
      </c>
      <c r="K541" s="4">
        <f t="shared" si="59"/>
        <v>0.67468949371620057</v>
      </c>
    </row>
    <row r="542" spans="1:11" s="3" customFormat="1" ht="27.75" customHeight="1" x14ac:dyDescent="0.25">
      <c r="A542" s="9" t="s">
        <v>1</v>
      </c>
      <c r="B542" s="9" t="s">
        <v>1</v>
      </c>
      <c r="C542" s="8">
        <v>1217111</v>
      </c>
      <c r="D542" s="7">
        <v>4</v>
      </c>
      <c r="E542" s="6" t="s">
        <v>14</v>
      </c>
      <c r="F542" s="5">
        <v>0</v>
      </c>
      <c r="G542" s="5">
        <v>0</v>
      </c>
      <c r="H542" s="5">
        <v>0</v>
      </c>
      <c r="I542" s="5">
        <v>0</v>
      </c>
      <c r="J542" s="5">
        <f t="shared" si="61"/>
        <v>0</v>
      </c>
      <c r="K542" s="4">
        <f t="shared" si="59"/>
        <v>0</v>
      </c>
    </row>
    <row r="543" spans="1:11" s="3" customFormat="1" ht="27.75" customHeight="1" x14ac:dyDescent="0.25">
      <c r="A543" s="9" t="s">
        <v>1</v>
      </c>
      <c r="B543" s="9" t="s">
        <v>1</v>
      </c>
      <c r="C543" s="8">
        <v>1217111</v>
      </c>
      <c r="D543" s="7">
        <v>5</v>
      </c>
      <c r="E543" s="6" t="s">
        <v>13</v>
      </c>
      <c r="F543" s="5">
        <v>0</v>
      </c>
      <c r="G543" s="5">
        <v>0</v>
      </c>
      <c r="H543" s="5">
        <v>0</v>
      </c>
      <c r="I543" s="5">
        <v>0</v>
      </c>
      <c r="J543" s="5">
        <f t="shared" si="61"/>
        <v>0</v>
      </c>
      <c r="K543" s="4">
        <f t="shared" si="59"/>
        <v>0</v>
      </c>
    </row>
    <row r="544" spans="1:11" s="3" customFormat="1" ht="27.75" customHeight="1" x14ac:dyDescent="0.25">
      <c r="A544" s="9" t="s">
        <v>1</v>
      </c>
      <c r="B544" s="9" t="s">
        <v>1</v>
      </c>
      <c r="C544" s="8">
        <v>1217111</v>
      </c>
      <c r="D544" s="7">
        <v>7</v>
      </c>
      <c r="E544" s="6" t="s">
        <v>0</v>
      </c>
      <c r="F544" s="5">
        <v>35032531.960000001</v>
      </c>
      <c r="G544" s="5">
        <v>13473500</v>
      </c>
      <c r="H544" s="5">
        <v>4549205</v>
      </c>
      <c r="I544" s="5">
        <v>4255000</v>
      </c>
      <c r="J544" s="5">
        <f t="shared" si="61"/>
        <v>294205</v>
      </c>
      <c r="K544" s="4">
        <f t="shared" si="59"/>
        <v>0.93532826065213592</v>
      </c>
    </row>
    <row r="545" spans="1:11" s="3" customFormat="1" ht="27.75" customHeight="1" x14ac:dyDescent="0.25">
      <c r="A545" s="9" t="s">
        <v>1</v>
      </c>
      <c r="B545" s="9" t="s">
        <v>1</v>
      </c>
      <c r="C545" s="8">
        <v>1217111</v>
      </c>
      <c r="D545" s="7">
        <v>9</v>
      </c>
      <c r="E545" s="6" t="s">
        <v>12</v>
      </c>
      <c r="F545" s="5">
        <v>9500000.0500000007</v>
      </c>
      <c r="G545" s="5">
        <v>6410988</v>
      </c>
      <c r="H545" s="5">
        <v>6</v>
      </c>
      <c r="I545" s="5">
        <v>0</v>
      </c>
      <c r="J545" s="5">
        <f t="shared" si="61"/>
        <v>6</v>
      </c>
      <c r="K545" s="4">
        <f t="shared" si="59"/>
        <v>0</v>
      </c>
    </row>
    <row r="546" spans="1:11" s="1" customFormat="1" ht="27.75" customHeight="1" x14ac:dyDescent="0.25">
      <c r="A546" s="14" t="s">
        <v>5</v>
      </c>
      <c r="B546" s="14" t="s">
        <v>5</v>
      </c>
      <c r="C546" s="14" t="s">
        <v>5</v>
      </c>
      <c r="D546" s="13">
        <v>1217112</v>
      </c>
      <c r="E546" s="12" t="s">
        <v>55</v>
      </c>
      <c r="F546" s="11">
        <v>337113774.03999996</v>
      </c>
      <c r="G546" s="11">
        <v>430691340.74550003</v>
      </c>
      <c r="H546" s="11">
        <f>SUMIF($B$547:$B$553,"article",H547:H553)</f>
        <v>538720311.11000001</v>
      </c>
      <c r="I546" s="11">
        <f>SUMIF($B$547:$B$553,"article",I547:I553)</f>
        <v>505831472.38999999</v>
      </c>
      <c r="J546" s="11">
        <f>SUMIF($B$547:$B$553,"article",J547:J553)</f>
        <v>32888838.720000006</v>
      </c>
      <c r="K546" s="10">
        <f t="shared" si="59"/>
        <v>0.93895006733227748</v>
      </c>
    </row>
    <row r="547" spans="1:11" s="3" customFormat="1" ht="27.75" customHeight="1" x14ac:dyDescent="0.25">
      <c r="A547" s="9" t="s">
        <v>1</v>
      </c>
      <c r="B547" s="9" t="s">
        <v>1</v>
      </c>
      <c r="C547" s="8">
        <v>1217112</v>
      </c>
      <c r="D547" s="7">
        <v>1</v>
      </c>
      <c r="E547" s="6" t="s">
        <v>3</v>
      </c>
      <c r="F547" s="5">
        <v>112606155.95999998</v>
      </c>
      <c r="G547" s="5">
        <v>155568233.37550002</v>
      </c>
      <c r="H547" s="5">
        <v>239674949.19999999</v>
      </c>
      <c r="I547" s="5">
        <v>234332760.79999998</v>
      </c>
      <c r="J547" s="5">
        <f t="shared" ref="J547:J553" si="62">H547-I547</f>
        <v>5342188.400000006</v>
      </c>
      <c r="K547" s="4">
        <f t="shared" si="59"/>
        <v>0.97771069351289552</v>
      </c>
    </row>
    <row r="548" spans="1:11" s="3" customFormat="1" ht="27.75" customHeight="1" x14ac:dyDescent="0.25">
      <c r="A548" s="9" t="s">
        <v>1</v>
      </c>
      <c r="B548" s="9" t="s">
        <v>1</v>
      </c>
      <c r="C548" s="8">
        <v>1217112</v>
      </c>
      <c r="D548" s="7">
        <v>2</v>
      </c>
      <c r="E548" s="6" t="s">
        <v>2</v>
      </c>
      <c r="F548" s="5">
        <v>10332772</v>
      </c>
      <c r="G548" s="5">
        <v>14410359.789999999</v>
      </c>
      <c r="H548" s="5">
        <v>14503808.779999999</v>
      </c>
      <c r="I548" s="5">
        <v>33458170.840000004</v>
      </c>
      <c r="J548" s="5">
        <f t="shared" si="62"/>
        <v>-18954362.060000002</v>
      </c>
      <c r="K548" s="4">
        <f t="shared" si="59"/>
        <v>2.3068541062218832</v>
      </c>
    </row>
    <row r="549" spans="1:11" s="3" customFormat="1" ht="27.75" customHeight="1" x14ac:dyDescent="0.25">
      <c r="A549" s="9" t="s">
        <v>1</v>
      </c>
      <c r="B549" s="9" t="s">
        <v>1</v>
      </c>
      <c r="C549" s="8">
        <v>1217112</v>
      </c>
      <c r="D549" s="7">
        <v>3</v>
      </c>
      <c r="E549" s="6" t="s">
        <v>15</v>
      </c>
      <c r="F549" s="5">
        <v>11953368</v>
      </c>
      <c r="G549" s="5">
        <v>57171165.830000006</v>
      </c>
      <c r="H549" s="5">
        <v>25933614.719999999</v>
      </c>
      <c r="I549" s="5">
        <v>21174200.75</v>
      </c>
      <c r="J549" s="5">
        <f t="shared" si="62"/>
        <v>4759413.9699999988</v>
      </c>
      <c r="K549" s="4">
        <f t="shared" si="59"/>
        <v>0.81647703101220437</v>
      </c>
    </row>
    <row r="550" spans="1:11" s="3" customFormat="1" ht="27.75" customHeight="1" x14ac:dyDescent="0.25">
      <c r="A550" s="9" t="s">
        <v>1</v>
      </c>
      <c r="B550" s="9" t="s">
        <v>1</v>
      </c>
      <c r="C550" s="8">
        <v>1217112</v>
      </c>
      <c r="D550" s="7">
        <v>4</v>
      </c>
      <c r="E550" s="6" t="s">
        <v>14</v>
      </c>
      <c r="F550" s="5">
        <v>25421983.999999996</v>
      </c>
      <c r="G550" s="5">
        <v>32410272.500000004</v>
      </c>
      <c r="H550" s="5">
        <v>3063779.51</v>
      </c>
      <c r="I550" s="5">
        <v>0</v>
      </c>
      <c r="J550" s="5">
        <f t="shared" si="62"/>
        <v>3063779.51</v>
      </c>
      <c r="K550" s="4">
        <f t="shared" si="59"/>
        <v>0</v>
      </c>
    </row>
    <row r="551" spans="1:11" s="3" customFormat="1" ht="27.75" customHeight="1" x14ac:dyDescent="0.25">
      <c r="A551" s="9" t="s">
        <v>1</v>
      </c>
      <c r="B551" s="9" t="s">
        <v>1</v>
      </c>
      <c r="C551" s="8">
        <v>1217112</v>
      </c>
      <c r="D551" s="7">
        <v>5</v>
      </c>
      <c r="E551" s="6" t="s">
        <v>13</v>
      </c>
      <c r="F551" s="5">
        <v>858538</v>
      </c>
      <c r="G551" s="5">
        <v>104412</v>
      </c>
      <c r="H551" s="5">
        <v>0</v>
      </c>
      <c r="I551" s="5">
        <v>0</v>
      </c>
      <c r="J551" s="5">
        <f t="shared" si="62"/>
        <v>0</v>
      </c>
      <c r="K551" s="4" t="e">
        <f t="shared" si="59"/>
        <v>#DIV/0!</v>
      </c>
    </row>
    <row r="552" spans="1:11" s="3" customFormat="1" ht="27.75" customHeight="1" x14ac:dyDescent="0.25">
      <c r="A552" s="9" t="s">
        <v>1</v>
      </c>
      <c r="B552" s="9" t="s">
        <v>1</v>
      </c>
      <c r="C552" s="8">
        <v>1217112</v>
      </c>
      <c r="D552" s="7">
        <v>7</v>
      </c>
      <c r="E552" s="6" t="s">
        <v>0</v>
      </c>
      <c r="F552" s="5">
        <v>9967468.0800000001</v>
      </c>
      <c r="G552" s="5">
        <v>8328000</v>
      </c>
      <c r="H552" s="5">
        <v>5930000</v>
      </c>
      <c r="I552" s="5">
        <v>4310000</v>
      </c>
      <c r="J552" s="5">
        <f t="shared" si="62"/>
        <v>1620000</v>
      </c>
      <c r="K552" s="4">
        <f t="shared" si="59"/>
        <v>0.72681281618887017</v>
      </c>
    </row>
    <row r="553" spans="1:11" s="3" customFormat="1" ht="27.75" customHeight="1" x14ac:dyDescent="0.25">
      <c r="A553" s="9" t="s">
        <v>1</v>
      </c>
      <c r="B553" s="9" t="s">
        <v>1</v>
      </c>
      <c r="C553" s="8">
        <v>1217112</v>
      </c>
      <c r="D553" s="7">
        <v>9</v>
      </c>
      <c r="E553" s="6" t="s">
        <v>12</v>
      </c>
      <c r="F553" s="5">
        <v>165973488</v>
      </c>
      <c r="G553" s="5">
        <v>162698897.25</v>
      </c>
      <c r="H553" s="5">
        <v>249614158.90000001</v>
      </c>
      <c r="I553" s="5">
        <v>212556340</v>
      </c>
      <c r="J553" s="5">
        <f t="shared" si="62"/>
        <v>37057818.900000006</v>
      </c>
      <c r="K553" s="4">
        <f t="shared" si="59"/>
        <v>0.85153959589749861</v>
      </c>
    </row>
    <row r="554" spans="1:11" s="1" customFormat="1" ht="27.75" customHeight="1" x14ac:dyDescent="0.25">
      <c r="A554" s="14" t="s">
        <v>5</v>
      </c>
      <c r="B554" s="14" t="s">
        <v>5</v>
      </c>
      <c r="C554" s="14" t="s">
        <v>5</v>
      </c>
      <c r="D554" s="13">
        <v>1217113</v>
      </c>
      <c r="E554" s="12" t="s">
        <v>86</v>
      </c>
      <c r="F554" s="11">
        <v>0</v>
      </c>
      <c r="G554" s="11">
        <v>400000000</v>
      </c>
      <c r="H554" s="11">
        <f>SUMIF($B$555:$B$561,"article",H555:H561)</f>
        <v>1086466957.1900001</v>
      </c>
      <c r="I554" s="11">
        <f>SUMIF($B$555:$B$561,"article",I555:I561)</f>
        <v>909435383.48000002</v>
      </c>
      <c r="J554" s="11">
        <f>SUMIF($B$555:$B$561,"article",J555:J561)</f>
        <v>177031573.71000001</v>
      </c>
      <c r="K554" s="10">
        <f t="shared" si="59"/>
        <v>0.83705756301335821</v>
      </c>
    </row>
    <row r="555" spans="1:11" s="3" customFormat="1" ht="27.75" customHeight="1" x14ac:dyDescent="0.25">
      <c r="A555" s="9" t="s">
        <v>1</v>
      </c>
      <c r="B555" s="9" t="s">
        <v>1</v>
      </c>
      <c r="C555" s="8">
        <v>1217113</v>
      </c>
      <c r="D555" s="7">
        <v>1</v>
      </c>
      <c r="E555" s="6" t="s">
        <v>3</v>
      </c>
      <c r="F555" s="5">
        <v>0</v>
      </c>
      <c r="G555" s="5">
        <v>140000000</v>
      </c>
      <c r="H555" s="5">
        <v>655455226.99000001</v>
      </c>
      <c r="I555" s="5">
        <v>558731396</v>
      </c>
      <c r="J555" s="5">
        <f t="shared" ref="J555:J561" si="63">H555-I555</f>
        <v>96723830.99000001</v>
      </c>
      <c r="K555" s="4">
        <f t="shared" si="59"/>
        <v>0.85243258882200401</v>
      </c>
    </row>
    <row r="556" spans="1:11" s="3" customFormat="1" ht="27.75" customHeight="1" x14ac:dyDescent="0.25">
      <c r="A556" s="9" t="s">
        <v>1</v>
      </c>
      <c r="B556" s="9" t="s">
        <v>1</v>
      </c>
      <c r="C556" s="8">
        <v>1217113</v>
      </c>
      <c r="D556" s="7">
        <v>2</v>
      </c>
      <c r="E556" s="6" t="s">
        <v>2</v>
      </c>
      <c r="F556" s="5">
        <v>0</v>
      </c>
      <c r="G556" s="5">
        <v>20000000</v>
      </c>
      <c r="H556" s="5">
        <v>3074026.02</v>
      </c>
      <c r="I556" s="5">
        <v>5440449.8499999996</v>
      </c>
      <c r="J556" s="5">
        <f t="shared" si="63"/>
        <v>-2366423.8299999996</v>
      </c>
      <c r="K556" s="4">
        <f t="shared" si="59"/>
        <v>1.7698125567590348</v>
      </c>
    </row>
    <row r="557" spans="1:11" s="3" customFormat="1" ht="27.75" customHeight="1" x14ac:dyDescent="0.25">
      <c r="A557" s="9" t="s">
        <v>1</v>
      </c>
      <c r="B557" s="9" t="s">
        <v>1</v>
      </c>
      <c r="C557" s="8">
        <v>1217113</v>
      </c>
      <c r="D557" s="7">
        <v>3</v>
      </c>
      <c r="E557" s="6" t="s">
        <v>15</v>
      </c>
      <c r="F557" s="5">
        <v>0</v>
      </c>
      <c r="G557" s="5">
        <v>30000000</v>
      </c>
      <c r="H557" s="5">
        <v>112059827.59999999</v>
      </c>
      <c r="I557" s="5">
        <v>109794325.62999998</v>
      </c>
      <c r="J557" s="5">
        <f t="shared" si="63"/>
        <v>2265501.9700000137</v>
      </c>
      <c r="K557" s="4">
        <f t="shared" si="59"/>
        <v>0.97978310320013362</v>
      </c>
    </row>
    <row r="558" spans="1:11" s="3" customFormat="1" ht="27.75" customHeight="1" x14ac:dyDescent="0.25">
      <c r="A558" s="9" t="s">
        <v>1</v>
      </c>
      <c r="B558" s="9" t="s">
        <v>1</v>
      </c>
      <c r="C558" s="8">
        <v>1217113</v>
      </c>
      <c r="D558" s="7">
        <v>4</v>
      </c>
      <c r="E558" s="6" t="s">
        <v>14</v>
      </c>
      <c r="F558" s="5">
        <v>0</v>
      </c>
      <c r="G558" s="5">
        <v>30000000</v>
      </c>
      <c r="H558" s="5">
        <v>20077742.879999999</v>
      </c>
      <c r="I558" s="5">
        <v>0</v>
      </c>
      <c r="J558" s="5">
        <f t="shared" si="63"/>
        <v>20077742.879999999</v>
      </c>
      <c r="K558" s="4">
        <f t="shared" si="59"/>
        <v>0</v>
      </c>
    </row>
    <row r="559" spans="1:11" s="3" customFormat="1" ht="27.75" customHeight="1" x14ac:dyDescent="0.25">
      <c r="A559" s="9" t="s">
        <v>1</v>
      </c>
      <c r="B559" s="9" t="s">
        <v>1</v>
      </c>
      <c r="C559" s="8">
        <v>1217113</v>
      </c>
      <c r="D559" s="7">
        <v>5</v>
      </c>
      <c r="E559" s="6" t="s">
        <v>13</v>
      </c>
      <c r="F559" s="5">
        <v>0</v>
      </c>
      <c r="G559" s="5">
        <v>0</v>
      </c>
      <c r="H559" s="5">
        <v>0</v>
      </c>
      <c r="I559" s="5">
        <v>0</v>
      </c>
      <c r="J559" s="5">
        <f t="shared" si="63"/>
        <v>0</v>
      </c>
      <c r="K559" s="4">
        <f t="shared" si="59"/>
        <v>0</v>
      </c>
    </row>
    <row r="560" spans="1:11" s="3" customFormat="1" ht="27.75" customHeight="1" x14ac:dyDescent="0.25">
      <c r="A560" s="9" t="s">
        <v>1</v>
      </c>
      <c r="B560" s="9" t="s">
        <v>1</v>
      </c>
      <c r="C560" s="8">
        <v>1217113</v>
      </c>
      <c r="D560" s="7">
        <v>7</v>
      </c>
      <c r="E560" s="6" t="s">
        <v>0</v>
      </c>
      <c r="F560" s="5">
        <v>0</v>
      </c>
      <c r="G560" s="5">
        <v>0</v>
      </c>
      <c r="H560" s="5">
        <v>0</v>
      </c>
      <c r="I560" s="5">
        <v>0</v>
      </c>
      <c r="J560" s="5">
        <f t="shared" si="63"/>
        <v>0</v>
      </c>
      <c r="K560" s="4">
        <f t="shared" si="59"/>
        <v>0</v>
      </c>
    </row>
    <row r="561" spans="1:11" s="3" customFormat="1" ht="27.75" customHeight="1" x14ac:dyDescent="0.25">
      <c r="A561" s="9" t="s">
        <v>1</v>
      </c>
      <c r="B561" s="9" t="s">
        <v>1</v>
      </c>
      <c r="C561" s="8">
        <v>1217113</v>
      </c>
      <c r="D561" s="7">
        <v>9</v>
      </c>
      <c r="E561" s="6" t="s">
        <v>12</v>
      </c>
      <c r="F561" s="5">
        <v>0</v>
      </c>
      <c r="G561" s="5">
        <v>180000000</v>
      </c>
      <c r="H561" s="5">
        <v>295800133.69999999</v>
      </c>
      <c r="I561" s="5">
        <v>235469212</v>
      </c>
      <c r="J561" s="5">
        <f t="shared" si="63"/>
        <v>60330921.699999988</v>
      </c>
      <c r="K561" s="4">
        <f t="shared" si="59"/>
        <v>0.79604160097781596</v>
      </c>
    </row>
    <row r="562" spans="1:11" s="1" customFormat="1" ht="27.75" customHeight="1" x14ac:dyDescent="0.25">
      <c r="A562" s="39" t="s">
        <v>52</v>
      </c>
      <c r="B562" s="39" t="s">
        <v>52</v>
      </c>
      <c r="C562" s="39" t="s">
        <v>52</v>
      </c>
      <c r="D562" s="38">
        <v>13</v>
      </c>
      <c r="E562" s="37" t="s">
        <v>85</v>
      </c>
      <c r="F562" s="36">
        <v>19602453349.912899</v>
      </c>
      <c r="G562" s="36">
        <v>21198297757.148792</v>
      </c>
      <c r="H562" s="36">
        <f>SUMIF($B$563:$B$709,"MIN",H563:H709)</f>
        <v>37117546886.670006</v>
      </c>
      <c r="I562" s="36">
        <f>SUMIF($B$563:$B$709,"MIN",I563:I709)</f>
        <v>31205163859.130001</v>
      </c>
      <c r="J562" s="36">
        <f>SUMIF($B$563:$B$709,"MIN",J563:J709)</f>
        <v>5912383027.5399961</v>
      </c>
      <c r="K562" s="35">
        <f t="shared" si="59"/>
        <v>0.84071191327400696</v>
      </c>
    </row>
    <row r="563" spans="1:11" s="1" customFormat="1" ht="27.75" customHeight="1" x14ac:dyDescent="0.25">
      <c r="A563" s="25" t="s">
        <v>9</v>
      </c>
      <c r="B563" s="25" t="s">
        <v>9</v>
      </c>
      <c r="C563" s="25" t="s">
        <v>9</v>
      </c>
      <c r="D563" s="24">
        <v>1311</v>
      </c>
      <c r="E563" s="23" t="s">
        <v>84</v>
      </c>
      <c r="F563" s="22">
        <v>12558217123.860001</v>
      </c>
      <c r="G563" s="22">
        <v>13962338655.238792</v>
      </c>
      <c r="H563" s="22">
        <f>SUMIF($B$564:$B$600,"chap",H564:H600)</f>
        <v>25359201993.340004</v>
      </c>
      <c r="I563" s="22">
        <f>SUMIF($B$564:$B$600,"chap",I564:I600)</f>
        <v>22408224639.380005</v>
      </c>
      <c r="J563" s="22">
        <f>SUMIF($B$564:$B$600,"chap",J564:J600)</f>
        <v>2950977353.9599962</v>
      </c>
      <c r="K563" s="21">
        <f t="shared" si="59"/>
        <v>0.88363287792987322</v>
      </c>
    </row>
    <row r="564" spans="1:11" s="15" customFormat="1" ht="27.75" customHeight="1" x14ac:dyDescent="0.25">
      <c r="A564" s="20" t="s">
        <v>7</v>
      </c>
      <c r="B564" s="20" t="s">
        <v>7</v>
      </c>
      <c r="C564" s="20" t="s">
        <v>7</v>
      </c>
      <c r="D564" s="19">
        <v>13111</v>
      </c>
      <c r="E564" s="18" t="s">
        <v>6</v>
      </c>
      <c r="F564" s="17">
        <v>12558217123.860001</v>
      </c>
      <c r="G564" s="17">
        <v>13962338655.238792</v>
      </c>
      <c r="H564" s="17">
        <f>SUMIF($B$565:$B$600,"section",H565:H600)</f>
        <v>25359201993.340004</v>
      </c>
      <c r="I564" s="17">
        <f>SUMIF($B$565:$B$600,"section",I565:I600)</f>
        <v>22408224639.380005</v>
      </c>
      <c r="J564" s="17">
        <f>SUMIF($B$565:$B$600,"section",J565:J600)</f>
        <v>2950977353.9599962</v>
      </c>
      <c r="K564" s="16">
        <f t="shared" si="59"/>
        <v>0.88363287792987322</v>
      </c>
    </row>
    <row r="565" spans="1:11" s="1" customFormat="1" ht="27.75" customHeight="1" x14ac:dyDescent="0.25">
      <c r="A565" s="14" t="s">
        <v>5</v>
      </c>
      <c r="B565" s="14" t="s">
        <v>5</v>
      </c>
      <c r="C565" s="14" t="s">
        <v>5</v>
      </c>
      <c r="D565" s="13">
        <v>1311111</v>
      </c>
      <c r="E565" s="12" t="s">
        <v>56</v>
      </c>
      <c r="F565" s="11">
        <v>205099999.75999999</v>
      </c>
      <c r="G565" s="11">
        <v>217149165.648</v>
      </c>
      <c r="H565" s="11">
        <f>SUMIF($B$566:$B$572,"article",H566:H572)</f>
        <v>290364130.31</v>
      </c>
      <c r="I565" s="11">
        <f>SUMIF($B$566:$B$572,"article",I566:I572)</f>
        <v>250142801.95999995</v>
      </c>
      <c r="J565" s="11">
        <f>SUMIF($B$566:$B$572,"article",J566:J572)</f>
        <v>40221328.350000054</v>
      </c>
      <c r="K565" s="10">
        <f t="shared" si="59"/>
        <v>0.86147969342129571</v>
      </c>
    </row>
    <row r="566" spans="1:11" s="3" customFormat="1" ht="27.75" customHeight="1" x14ac:dyDescent="0.25">
      <c r="A566" s="9" t="s">
        <v>1</v>
      </c>
      <c r="B566" s="9" t="s">
        <v>1</v>
      </c>
      <c r="C566" s="8">
        <v>1311111</v>
      </c>
      <c r="D566" s="7">
        <v>1</v>
      </c>
      <c r="E566" s="6" t="s">
        <v>3</v>
      </c>
      <c r="F566" s="5">
        <v>130000000.88000001</v>
      </c>
      <c r="G566" s="5">
        <v>159297995.148</v>
      </c>
      <c r="H566" s="5">
        <v>232624190.40000001</v>
      </c>
      <c r="I566" s="5">
        <v>236929491.48999995</v>
      </c>
      <c r="J566" s="5">
        <f t="shared" ref="J566:J572" si="64">H566-I566</f>
        <v>-4305301.089999944</v>
      </c>
      <c r="K566" s="4">
        <f t="shared" si="59"/>
        <v>1.01850753819969</v>
      </c>
    </row>
    <row r="567" spans="1:11" s="3" customFormat="1" ht="27.75" customHeight="1" x14ac:dyDescent="0.25">
      <c r="A567" s="9" t="s">
        <v>1</v>
      </c>
      <c r="B567" s="9" t="s">
        <v>1</v>
      </c>
      <c r="C567" s="8">
        <v>1311111</v>
      </c>
      <c r="D567" s="7">
        <v>2</v>
      </c>
      <c r="E567" s="6" t="s">
        <v>2</v>
      </c>
      <c r="F567" s="5">
        <v>19999999.5</v>
      </c>
      <c r="G567" s="5">
        <v>43636849.5</v>
      </c>
      <c r="H567" s="5">
        <v>20381633.489999998</v>
      </c>
      <c r="I567" s="5">
        <v>4177737.4699999997</v>
      </c>
      <c r="J567" s="5">
        <f t="shared" si="64"/>
        <v>16203896.02</v>
      </c>
      <c r="K567" s="4">
        <f t="shared" si="59"/>
        <v>0.20497559589861902</v>
      </c>
    </row>
    <row r="568" spans="1:11" s="3" customFormat="1" ht="27.75" customHeight="1" x14ac:dyDescent="0.25">
      <c r="A568" s="9" t="s">
        <v>1</v>
      </c>
      <c r="B568" s="9" t="s">
        <v>1</v>
      </c>
      <c r="C568" s="8">
        <v>1311111</v>
      </c>
      <c r="D568" s="7">
        <v>3</v>
      </c>
      <c r="E568" s="6" t="s">
        <v>15</v>
      </c>
      <c r="F568" s="5">
        <v>10000000</v>
      </c>
      <c r="G568" s="5">
        <v>5198821</v>
      </c>
      <c r="H568" s="5">
        <v>24224702.609999999</v>
      </c>
      <c r="I568" s="5">
        <v>9035573</v>
      </c>
      <c r="J568" s="5">
        <f t="shared" si="64"/>
        <v>15189129.609999999</v>
      </c>
      <c r="K568" s="4">
        <f t="shared" si="59"/>
        <v>0.37299004844212619</v>
      </c>
    </row>
    <row r="569" spans="1:11" s="3" customFormat="1" ht="27.75" customHeight="1" x14ac:dyDescent="0.25">
      <c r="A569" s="9" t="s">
        <v>1</v>
      </c>
      <c r="B569" s="9" t="s">
        <v>1</v>
      </c>
      <c r="C569" s="8">
        <v>1311111</v>
      </c>
      <c r="D569" s="7">
        <v>4</v>
      </c>
      <c r="E569" s="6" t="s">
        <v>14</v>
      </c>
      <c r="F569" s="5">
        <v>100000</v>
      </c>
      <c r="G569" s="5">
        <v>0</v>
      </c>
      <c r="H569" s="5">
        <v>13133586.01</v>
      </c>
      <c r="I569" s="5">
        <v>0</v>
      </c>
      <c r="J569" s="5">
        <f t="shared" si="64"/>
        <v>13133586.01</v>
      </c>
      <c r="K569" s="4">
        <f t="shared" si="59"/>
        <v>0</v>
      </c>
    </row>
    <row r="570" spans="1:11" s="3" customFormat="1" ht="27.75" customHeight="1" x14ac:dyDescent="0.25">
      <c r="A570" s="9" t="s">
        <v>1</v>
      </c>
      <c r="B570" s="9" t="s">
        <v>1</v>
      </c>
      <c r="C570" s="8">
        <v>1311111</v>
      </c>
      <c r="D570" s="7">
        <v>5</v>
      </c>
      <c r="E570" s="6" t="s">
        <v>13</v>
      </c>
      <c r="F570" s="5">
        <v>0</v>
      </c>
      <c r="G570" s="5">
        <v>0</v>
      </c>
      <c r="H570" s="5">
        <v>9</v>
      </c>
      <c r="I570" s="5">
        <v>0</v>
      </c>
      <c r="J570" s="5">
        <f t="shared" si="64"/>
        <v>9</v>
      </c>
      <c r="K570" s="4">
        <f t="shared" si="59"/>
        <v>0</v>
      </c>
    </row>
    <row r="571" spans="1:11" s="3" customFormat="1" ht="27.75" customHeight="1" x14ac:dyDescent="0.25">
      <c r="A571" s="9" t="s">
        <v>1</v>
      </c>
      <c r="B571" s="9" t="s">
        <v>1</v>
      </c>
      <c r="C571" s="8">
        <v>1311111</v>
      </c>
      <c r="D571" s="7">
        <v>7</v>
      </c>
      <c r="E571" s="6" t="s">
        <v>0</v>
      </c>
      <c r="F571" s="5">
        <v>24999999.579999998</v>
      </c>
      <c r="G571" s="5">
        <v>0</v>
      </c>
      <c r="H571" s="5">
        <v>0</v>
      </c>
      <c r="I571" s="5">
        <v>0</v>
      </c>
      <c r="J571" s="5">
        <f t="shared" si="64"/>
        <v>0</v>
      </c>
      <c r="K571" s="4">
        <f t="shared" si="59"/>
        <v>0</v>
      </c>
    </row>
    <row r="572" spans="1:11" s="3" customFormat="1" ht="27.75" customHeight="1" x14ac:dyDescent="0.25">
      <c r="A572" s="9" t="s">
        <v>1</v>
      </c>
      <c r="B572" s="9" t="s">
        <v>1</v>
      </c>
      <c r="C572" s="8">
        <v>1311111</v>
      </c>
      <c r="D572" s="7">
        <v>9</v>
      </c>
      <c r="E572" s="6" t="s">
        <v>12</v>
      </c>
      <c r="F572" s="5">
        <v>19999999.799999997</v>
      </c>
      <c r="G572" s="5">
        <v>9015500</v>
      </c>
      <c r="H572" s="5">
        <v>8.8000000000000007</v>
      </c>
      <c r="I572" s="5">
        <v>0</v>
      </c>
      <c r="J572" s="5">
        <f t="shared" si="64"/>
        <v>8.8000000000000007</v>
      </c>
      <c r="K572" s="4">
        <f t="shared" si="59"/>
        <v>0</v>
      </c>
    </row>
    <row r="573" spans="1:11" s="1" customFormat="1" ht="27.75" customHeight="1" x14ac:dyDescent="0.25">
      <c r="A573" s="14" t="s">
        <v>5</v>
      </c>
      <c r="B573" s="14" t="s">
        <v>5</v>
      </c>
      <c r="C573" s="14" t="s">
        <v>5</v>
      </c>
      <c r="D573" s="13">
        <v>1311112</v>
      </c>
      <c r="E573" s="12" t="s">
        <v>55</v>
      </c>
      <c r="F573" s="11">
        <v>11942217438.82</v>
      </c>
      <c r="G573" s="11">
        <v>13180991129.100792</v>
      </c>
      <c r="H573" s="11">
        <f>SUMIF($B$574:$B$580,"article",H574:H580)</f>
        <v>23804816632.580002</v>
      </c>
      <c r="I573" s="11">
        <f>SUMIF($B$574:$B$580,"article",I574:I580)</f>
        <v>21015779750.690006</v>
      </c>
      <c r="J573" s="11">
        <f>SUMIF($B$574:$B$580,"article",J574:J580)</f>
        <v>2789036881.8899965</v>
      </c>
      <c r="K573" s="10">
        <f t="shared" si="59"/>
        <v>0.88283728772466852</v>
      </c>
    </row>
    <row r="574" spans="1:11" s="3" customFormat="1" ht="27.75" customHeight="1" x14ac:dyDescent="0.25">
      <c r="A574" s="9" t="s">
        <v>1</v>
      </c>
      <c r="B574" s="9" t="s">
        <v>1</v>
      </c>
      <c r="C574" s="8">
        <v>1311112</v>
      </c>
      <c r="D574" s="7">
        <v>1</v>
      </c>
      <c r="E574" s="6" t="s">
        <v>3</v>
      </c>
      <c r="F574" s="5">
        <v>9717853950.7000008</v>
      </c>
      <c r="G574" s="5">
        <v>11324329369.503292</v>
      </c>
      <c r="H574" s="5">
        <v>20318738781.970001</v>
      </c>
      <c r="I574" s="5">
        <v>18719043713.200005</v>
      </c>
      <c r="J574" s="5">
        <f t="shared" ref="J574:J580" si="65">H574-I574</f>
        <v>1599695068.7699966</v>
      </c>
      <c r="K574" s="4">
        <f t="shared" si="59"/>
        <v>0.92126996237633119</v>
      </c>
    </row>
    <row r="575" spans="1:11" s="3" customFormat="1" ht="27.75" customHeight="1" x14ac:dyDescent="0.25">
      <c r="A575" s="9" t="s">
        <v>1</v>
      </c>
      <c r="B575" s="9" t="s">
        <v>1</v>
      </c>
      <c r="C575" s="8">
        <v>1311112</v>
      </c>
      <c r="D575" s="7">
        <v>2</v>
      </c>
      <c r="E575" s="6" t="s">
        <v>2</v>
      </c>
      <c r="F575" s="5">
        <v>888963487.92999995</v>
      </c>
      <c r="G575" s="5">
        <v>987423090.5825001</v>
      </c>
      <c r="H575" s="5">
        <v>1502676615.02</v>
      </c>
      <c r="I575" s="5">
        <v>1066870908.24</v>
      </c>
      <c r="J575" s="5">
        <f t="shared" si="65"/>
        <v>435805706.77999997</v>
      </c>
      <c r="K575" s="4">
        <f t="shared" si="59"/>
        <v>0.70998037606767472</v>
      </c>
    </row>
    <row r="576" spans="1:11" s="3" customFormat="1" ht="27.75" customHeight="1" x14ac:dyDescent="0.25">
      <c r="A576" s="9" t="s">
        <v>1</v>
      </c>
      <c r="B576" s="9" t="s">
        <v>1</v>
      </c>
      <c r="C576" s="8">
        <v>1311112</v>
      </c>
      <c r="D576" s="7">
        <v>3</v>
      </c>
      <c r="E576" s="6" t="s">
        <v>15</v>
      </c>
      <c r="F576" s="5">
        <v>210000000.41</v>
      </c>
      <c r="G576" s="5">
        <v>116605361.015</v>
      </c>
      <c r="H576" s="5">
        <v>244423625.87</v>
      </c>
      <c r="I576" s="5">
        <v>127631227.19999999</v>
      </c>
      <c r="J576" s="5">
        <f t="shared" si="65"/>
        <v>116792398.67000002</v>
      </c>
      <c r="K576" s="4">
        <f t="shared" si="59"/>
        <v>0.52217221942318448</v>
      </c>
    </row>
    <row r="577" spans="1:11" s="3" customFormat="1" ht="27.75" customHeight="1" x14ac:dyDescent="0.25">
      <c r="A577" s="9" t="s">
        <v>1</v>
      </c>
      <c r="B577" s="9" t="s">
        <v>1</v>
      </c>
      <c r="C577" s="8">
        <v>1311112</v>
      </c>
      <c r="D577" s="7">
        <v>4</v>
      </c>
      <c r="E577" s="6" t="s">
        <v>14</v>
      </c>
      <c r="F577" s="5">
        <v>100099999.88999999</v>
      </c>
      <c r="G577" s="5">
        <v>36583372</v>
      </c>
      <c r="H577" s="5">
        <v>228809430.22999999</v>
      </c>
      <c r="I577" s="5">
        <v>111642930</v>
      </c>
      <c r="J577" s="5">
        <f t="shared" si="65"/>
        <v>117166500.22999999</v>
      </c>
      <c r="K577" s="4">
        <f t="shared" si="59"/>
        <v>0.48792975834857927</v>
      </c>
    </row>
    <row r="578" spans="1:11" s="3" customFormat="1" ht="27.75" customHeight="1" x14ac:dyDescent="0.25">
      <c r="A578" s="9" t="s">
        <v>1</v>
      </c>
      <c r="B578" s="9" t="s">
        <v>1</v>
      </c>
      <c r="C578" s="8">
        <v>1311112</v>
      </c>
      <c r="D578" s="7">
        <v>5</v>
      </c>
      <c r="E578" s="6" t="s">
        <v>13</v>
      </c>
      <c r="F578" s="5">
        <v>300000.40000000002</v>
      </c>
      <c r="G578" s="5">
        <v>28215</v>
      </c>
      <c r="H578" s="5">
        <v>168180</v>
      </c>
      <c r="I578" s="5">
        <v>99000</v>
      </c>
      <c r="J578" s="5">
        <f t="shared" si="65"/>
        <v>69180</v>
      </c>
      <c r="K578" s="4">
        <f t="shared" si="59"/>
        <v>0.58865501248662144</v>
      </c>
    </row>
    <row r="579" spans="1:11" s="3" customFormat="1" ht="27.75" customHeight="1" x14ac:dyDescent="0.25">
      <c r="A579" s="9" t="s">
        <v>1</v>
      </c>
      <c r="B579" s="9" t="s">
        <v>1</v>
      </c>
      <c r="C579" s="8">
        <v>1311112</v>
      </c>
      <c r="D579" s="7">
        <v>7</v>
      </c>
      <c r="E579" s="6" t="s">
        <v>0</v>
      </c>
      <c r="F579" s="5">
        <v>174999999.92000002</v>
      </c>
      <c r="G579" s="5">
        <v>26573675</v>
      </c>
      <c r="H579" s="5">
        <v>9999999.4900000002</v>
      </c>
      <c r="I579" s="5">
        <v>0</v>
      </c>
      <c r="J579" s="5">
        <f t="shared" si="65"/>
        <v>9999999.4900000002</v>
      </c>
      <c r="K579" s="4">
        <f t="shared" si="59"/>
        <v>0</v>
      </c>
    </row>
    <row r="580" spans="1:11" s="3" customFormat="1" ht="27.75" customHeight="1" x14ac:dyDescent="0.25">
      <c r="A580" s="9" t="s">
        <v>1</v>
      </c>
      <c r="B580" s="9" t="s">
        <v>1</v>
      </c>
      <c r="C580" s="8">
        <v>1311112</v>
      </c>
      <c r="D580" s="7">
        <v>9</v>
      </c>
      <c r="E580" s="6" t="s">
        <v>12</v>
      </c>
      <c r="F580" s="5">
        <v>849999999.56999993</v>
      </c>
      <c r="G580" s="5">
        <v>689448046</v>
      </c>
      <c r="H580" s="5">
        <v>1500000000</v>
      </c>
      <c r="I580" s="5">
        <v>990491972.04999995</v>
      </c>
      <c r="J580" s="5">
        <f t="shared" si="65"/>
        <v>509508027.95000005</v>
      </c>
      <c r="K580" s="4">
        <f t="shared" ref="K580:K643" si="66">IF(G580&lt;&gt;0,I580/H580,0)</f>
        <v>0.66032798136666659</v>
      </c>
    </row>
    <row r="581" spans="1:11" s="1" customFormat="1" ht="27.75" customHeight="1" x14ac:dyDescent="0.25">
      <c r="A581" s="14" t="s">
        <v>5</v>
      </c>
      <c r="B581" s="14" t="s">
        <v>5</v>
      </c>
      <c r="C581" s="14" t="s">
        <v>5</v>
      </c>
      <c r="D581" s="13">
        <v>1311115</v>
      </c>
      <c r="E581" s="12" t="s">
        <v>83</v>
      </c>
      <c r="F581" s="11">
        <v>19999999.920000002</v>
      </c>
      <c r="G581" s="11">
        <v>20371585.120000001</v>
      </c>
      <c r="H581" s="11">
        <f>SUMIF($B$582:$B$588,"article",H582:H588)</f>
        <v>47965243.920000002</v>
      </c>
      <c r="I581" s="11">
        <f>SUMIF($B$582:$B$588,"article",I582:I588)</f>
        <v>27081810.920000002</v>
      </c>
      <c r="J581" s="11">
        <f>SUMIF($B$582:$B$588,"article",J582:J588)</f>
        <v>20883433</v>
      </c>
      <c r="K581" s="10">
        <f t="shared" si="66"/>
        <v>0.5646132221316138</v>
      </c>
    </row>
    <row r="582" spans="1:11" s="3" customFormat="1" ht="27.75" customHeight="1" x14ac:dyDescent="0.25">
      <c r="A582" s="9" t="s">
        <v>1</v>
      </c>
      <c r="B582" s="9" t="s">
        <v>1</v>
      </c>
      <c r="C582" s="8">
        <v>1311115</v>
      </c>
      <c r="D582" s="7">
        <v>1</v>
      </c>
      <c r="E582" s="6" t="s">
        <v>3</v>
      </c>
      <c r="F582" s="5">
        <v>15675999.92</v>
      </c>
      <c r="G582" s="5">
        <v>15118971.440000001</v>
      </c>
      <c r="H582" s="5">
        <v>30041648.870000001</v>
      </c>
      <c r="I582" s="5">
        <v>21413635.050000001</v>
      </c>
      <c r="J582" s="5">
        <f t="shared" ref="J582:J588" si="67">H582-I582</f>
        <v>8628013.8200000003</v>
      </c>
      <c r="K582" s="4">
        <f t="shared" si="66"/>
        <v>0.7127982602640679</v>
      </c>
    </row>
    <row r="583" spans="1:11" s="3" customFormat="1" ht="27.75" customHeight="1" x14ac:dyDescent="0.25">
      <c r="A583" s="9" t="s">
        <v>1</v>
      </c>
      <c r="B583" s="9" t="s">
        <v>1</v>
      </c>
      <c r="C583" s="8">
        <v>1311115</v>
      </c>
      <c r="D583" s="7">
        <v>2</v>
      </c>
      <c r="E583" s="6" t="s">
        <v>2</v>
      </c>
      <c r="F583" s="5">
        <v>4324000</v>
      </c>
      <c r="G583" s="5">
        <v>5252613.68</v>
      </c>
      <c r="H583" s="5">
        <v>17923595.050000001</v>
      </c>
      <c r="I583" s="5">
        <v>5668175.8700000001</v>
      </c>
      <c r="J583" s="5">
        <f t="shared" si="67"/>
        <v>12255419.18</v>
      </c>
      <c r="K583" s="4">
        <f t="shared" si="66"/>
        <v>0.31624101382495806</v>
      </c>
    </row>
    <row r="584" spans="1:11" s="3" customFormat="1" ht="27.75" customHeight="1" x14ac:dyDescent="0.25">
      <c r="A584" s="9" t="s">
        <v>1</v>
      </c>
      <c r="B584" s="9" t="s">
        <v>1</v>
      </c>
      <c r="C584" s="8">
        <v>1311115</v>
      </c>
      <c r="D584" s="7">
        <v>3</v>
      </c>
      <c r="E584" s="6" t="s">
        <v>15</v>
      </c>
      <c r="F584" s="5">
        <v>0</v>
      </c>
      <c r="G584" s="5">
        <v>0</v>
      </c>
      <c r="H584" s="5">
        <v>0</v>
      </c>
      <c r="I584" s="5">
        <v>0</v>
      </c>
      <c r="J584" s="5">
        <f t="shared" si="67"/>
        <v>0</v>
      </c>
      <c r="K584" s="4">
        <f t="shared" si="66"/>
        <v>0</v>
      </c>
    </row>
    <row r="585" spans="1:11" s="3" customFormat="1" ht="27.75" customHeight="1" x14ac:dyDescent="0.25">
      <c r="A585" s="9" t="s">
        <v>1</v>
      </c>
      <c r="B585" s="9" t="s">
        <v>1</v>
      </c>
      <c r="C585" s="8">
        <v>1311115</v>
      </c>
      <c r="D585" s="7">
        <v>4</v>
      </c>
      <c r="E585" s="6" t="s">
        <v>14</v>
      </c>
      <c r="F585" s="5">
        <v>0</v>
      </c>
      <c r="G585" s="5">
        <v>0</v>
      </c>
      <c r="H585" s="5">
        <v>0</v>
      </c>
      <c r="I585" s="5">
        <v>0</v>
      </c>
      <c r="J585" s="5">
        <f t="shared" si="67"/>
        <v>0</v>
      </c>
      <c r="K585" s="4">
        <f t="shared" si="66"/>
        <v>0</v>
      </c>
    </row>
    <row r="586" spans="1:11" s="3" customFormat="1" ht="27.75" customHeight="1" x14ac:dyDescent="0.25">
      <c r="A586" s="9" t="s">
        <v>1</v>
      </c>
      <c r="B586" s="9" t="s">
        <v>1</v>
      </c>
      <c r="C586" s="8">
        <v>1311115</v>
      </c>
      <c r="D586" s="7">
        <v>5</v>
      </c>
      <c r="E586" s="6" t="s">
        <v>13</v>
      </c>
      <c r="F586" s="5">
        <v>0</v>
      </c>
      <c r="G586" s="5">
        <v>0</v>
      </c>
      <c r="H586" s="5">
        <v>0</v>
      </c>
      <c r="I586" s="5">
        <v>0</v>
      </c>
      <c r="J586" s="5">
        <f t="shared" si="67"/>
        <v>0</v>
      </c>
      <c r="K586" s="4">
        <f t="shared" si="66"/>
        <v>0</v>
      </c>
    </row>
    <row r="587" spans="1:11" s="3" customFormat="1" ht="27.75" customHeight="1" x14ac:dyDescent="0.25">
      <c r="A587" s="9" t="s">
        <v>1</v>
      </c>
      <c r="B587" s="9" t="s">
        <v>1</v>
      </c>
      <c r="C587" s="8">
        <v>1311115</v>
      </c>
      <c r="D587" s="7">
        <v>7</v>
      </c>
      <c r="E587" s="6" t="s">
        <v>0</v>
      </c>
      <c r="F587" s="5">
        <v>0</v>
      </c>
      <c r="G587" s="5">
        <v>0</v>
      </c>
      <c r="H587" s="5">
        <v>0</v>
      </c>
      <c r="I587" s="5">
        <v>0</v>
      </c>
      <c r="J587" s="5">
        <f t="shared" si="67"/>
        <v>0</v>
      </c>
      <c r="K587" s="4">
        <f t="shared" si="66"/>
        <v>0</v>
      </c>
    </row>
    <row r="588" spans="1:11" s="3" customFormat="1" ht="27.75" customHeight="1" x14ac:dyDescent="0.25">
      <c r="A588" s="9" t="s">
        <v>1</v>
      </c>
      <c r="B588" s="9" t="s">
        <v>1</v>
      </c>
      <c r="C588" s="8">
        <v>1311115</v>
      </c>
      <c r="D588" s="7">
        <v>9</v>
      </c>
      <c r="E588" s="6" t="s">
        <v>12</v>
      </c>
      <c r="F588" s="5">
        <v>0</v>
      </c>
      <c r="G588" s="5">
        <v>0</v>
      </c>
      <c r="H588" s="5">
        <v>0</v>
      </c>
      <c r="I588" s="5">
        <v>0</v>
      </c>
      <c r="J588" s="5">
        <f t="shared" si="67"/>
        <v>0</v>
      </c>
      <c r="K588" s="4">
        <f t="shared" si="66"/>
        <v>0</v>
      </c>
    </row>
    <row r="589" spans="1:11" s="1" customFormat="1" ht="27.75" customHeight="1" x14ac:dyDescent="0.25">
      <c r="A589" s="14" t="s">
        <v>5</v>
      </c>
      <c r="B589" s="14" t="s">
        <v>5</v>
      </c>
      <c r="C589" s="14" t="s">
        <v>5</v>
      </c>
      <c r="D589" s="13">
        <v>1311117</v>
      </c>
      <c r="E589" s="12" t="s">
        <v>82</v>
      </c>
      <c r="F589" s="11">
        <v>319390010</v>
      </c>
      <c r="G589" s="11">
        <v>469595750.48000002</v>
      </c>
      <c r="H589" s="11">
        <f>SUMIF($B$590:$B$596,"article",H590:H596)</f>
        <v>1082987602.1700001</v>
      </c>
      <c r="I589" s="11">
        <f>SUMIF($B$590:$B$596,"article",I590:I596)</f>
        <v>989071163.27000022</v>
      </c>
      <c r="J589" s="11">
        <f>SUMIF($B$590:$B$596,"article",J590:J596)</f>
        <v>93916438.899999842</v>
      </c>
      <c r="K589" s="10">
        <f t="shared" si="66"/>
        <v>0.91328022711264845</v>
      </c>
    </row>
    <row r="590" spans="1:11" s="3" customFormat="1" ht="27.75" customHeight="1" x14ac:dyDescent="0.25">
      <c r="A590" s="9" t="s">
        <v>1</v>
      </c>
      <c r="B590" s="9" t="s">
        <v>1</v>
      </c>
      <c r="C590" s="8">
        <v>1311117</v>
      </c>
      <c r="D590" s="7">
        <v>1</v>
      </c>
      <c r="E590" s="6" t="s">
        <v>3</v>
      </c>
      <c r="F590" s="5">
        <v>262068010</v>
      </c>
      <c r="G590" s="5">
        <v>418257256.38</v>
      </c>
      <c r="H590" s="5">
        <v>964918875.37</v>
      </c>
      <c r="I590" s="5">
        <v>883835020.47000015</v>
      </c>
      <c r="J590" s="5">
        <f t="shared" ref="J590:J596" si="68">H590-I590</f>
        <v>81083854.899999857</v>
      </c>
      <c r="K590" s="4">
        <f t="shared" si="66"/>
        <v>0.91596821559853092</v>
      </c>
    </row>
    <row r="591" spans="1:11" s="3" customFormat="1" ht="27.75" customHeight="1" x14ac:dyDescent="0.25">
      <c r="A591" s="9" t="s">
        <v>1</v>
      </c>
      <c r="B591" s="9" t="s">
        <v>1</v>
      </c>
      <c r="C591" s="8">
        <v>1311117</v>
      </c>
      <c r="D591" s="7">
        <v>2</v>
      </c>
      <c r="E591" s="6" t="s">
        <v>2</v>
      </c>
      <c r="F591" s="5">
        <v>57322000</v>
      </c>
      <c r="G591" s="5">
        <v>51338494.099999994</v>
      </c>
      <c r="H591" s="5">
        <v>118068726.8</v>
      </c>
      <c r="I591" s="5">
        <v>105236142.80000001</v>
      </c>
      <c r="J591" s="5">
        <f t="shared" si="68"/>
        <v>12832583.999999985</v>
      </c>
      <c r="K591" s="4">
        <f t="shared" si="66"/>
        <v>0.89131259099848292</v>
      </c>
    </row>
    <row r="592" spans="1:11" s="3" customFormat="1" ht="27.75" customHeight="1" x14ac:dyDescent="0.25">
      <c r="A592" s="9" t="s">
        <v>1</v>
      </c>
      <c r="B592" s="9" t="s">
        <v>1</v>
      </c>
      <c r="C592" s="8">
        <v>1311117</v>
      </c>
      <c r="D592" s="7">
        <v>3</v>
      </c>
      <c r="E592" s="6" t="s">
        <v>15</v>
      </c>
      <c r="F592" s="5">
        <v>0</v>
      </c>
      <c r="G592" s="5">
        <v>0</v>
      </c>
      <c r="H592" s="5">
        <v>0</v>
      </c>
      <c r="I592" s="5">
        <v>0</v>
      </c>
      <c r="J592" s="5">
        <f t="shared" si="68"/>
        <v>0</v>
      </c>
      <c r="K592" s="4">
        <f t="shared" si="66"/>
        <v>0</v>
      </c>
    </row>
    <row r="593" spans="1:17" s="3" customFormat="1" ht="27.75" customHeight="1" x14ac:dyDescent="0.25">
      <c r="A593" s="9" t="s">
        <v>1</v>
      </c>
      <c r="B593" s="9" t="s">
        <v>1</v>
      </c>
      <c r="C593" s="8">
        <v>1311117</v>
      </c>
      <c r="D593" s="7">
        <v>4</v>
      </c>
      <c r="E593" s="6" t="s">
        <v>14</v>
      </c>
      <c r="F593" s="5">
        <v>0</v>
      </c>
      <c r="G593" s="5">
        <v>0</v>
      </c>
      <c r="H593" s="5">
        <v>0</v>
      </c>
      <c r="I593" s="5">
        <v>0</v>
      </c>
      <c r="J593" s="5">
        <f t="shared" si="68"/>
        <v>0</v>
      </c>
      <c r="K593" s="4">
        <f t="shared" si="66"/>
        <v>0</v>
      </c>
    </row>
    <row r="594" spans="1:17" s="3" customFormat="1" ht="27.75" customHeight="1" x14ac:dyDescent="0.25">
      <c r="A594" s="9" t="s">
        <v>1</v>
      </c>
      <c r="B594" s="9" t="s">
        <v>1</v>
      </c>
      <c r="C594" s="8">
        <v>1311117</v>
      </c>
      <c r="D594" s="7">
        <v>5</v>
      </c>
      <c r="E594" s="6" t="s">
        <v>13</v>
      </c>
      <c r="F594" s="5">
        <v>0</v>
      </c>
      <c r="G594" s="5">
        <v>0</v>
      </c>
      <c r="H594" s="5">
        <v>0</v>
      </c>
      <c r="I594" s="5">
        <v>0</v>
      </c>
      <c r="J594" s="5">
        <f t="shared" si="68"/>
        <v>0</v>
      </c>
      <c r="K594" s="4">
        <f t="shared" si="66"/>
        <v>0</v>
      </c>
    </row>
    <row r="595" spans="1:17" s="3" customFormat="1" ht="27.75" customHeight="1" x14ac:dyDescent="0.25">
      <c r="A595" s="9" t="s">
        <v>1</v>
      </c>
      <c r="B595" s="9" t="s">
        <v>1</v>
      </c>
      <c r="C595" s="8">
        <v>1311117</v>
      </c>
      <c r="D595" s="7">
        <v>7</v>
      </c>
      <c r="E595" s="6" t="s">
        <v>0</v>
      </c>
      <c r="F595" s="5">
        <v>0</v>
      </c>
      <c r="G595" s="5">
        <v>0</v>
      </c>
      <c r="H595" s="5">
        <v>0</v>
      </c>
      <c r="I595" s="5">
        <v>0</v>
      </c>
      <c r="J595" s="5">
        <f t="shared" si="68"/>
        <v>0</v>
      </c>
      <c r="K595" s="4">
        <f t="shared" si="66"/>
        <v>0</v>
      </c>
    </row>
    <row r="596" spans="1:17" s="3" customFormat="1" ht="27.75" customHeight="1" x14ac:dyDescent="0.25">
      <c r="A596" s="9" t="s">
        <v>1</v>
      </c>
      <c r="B596" s="9" t="s">
        <v>1</v>
      </c>
      <c r="C596" s="8">
        <v>1311117</v>
      </c>
      <c r="D596" s="7">
        <v>9</v>
      </c>
      <c r="E596" s="6" t="s">
        <v>12</v>
      </c>
      <c r="F596" s="5">
        <v>0</v>
      </c>
      <c r="G596" s="5">
        <v>0</v>
      </c>
      <c r="H596" s="5">
        <v>0</v>
      </c>
      <c r="I596" s="5">
        <v>0</v>
      </c>
      <c r="J596" s="5">
        <f t="shared" si="68"/>
        <v>0</v>
      </c>
      <c r="K596" s="4">
        <f t="shared" si="66"/>
        <v>0</v>
      </c>
    </row>
    <row r="597" spans="1:17" s="1" customFormat="1" ht="27.75" customHeight="1" x14ac:dyDescent="0.25">
      <c r="A597" s="14" t="s">
        <v>5</v>
      </c>
      <c r="B597" s="14" t="s">
        <v>5</v>
      </c>
      <c r="C597" s="14" t="s">
        <v>5</v>
      </c>
      <c r="D597" s="13">
        <v>1311118</v>
      </c>
      <c r="E597" s="12" t="s">
        <v>81</v>
      </c>
      <c r="F597" s="11">
        <v>71509675.359999999</v>
      </c>
      <c r="G597" s="11">
        <v>74231024.889999986</v>
      </c>
      <c r="H597" s="11">
        <f>SUMIF($B$598:$B$600,"article",H598:H600)</f>
        <v>133068384.36000001</v>
      </c>
      <c r="I597" s="11">
        <f>SUMIF($B$598:$B$600,"article",I598:I600)</f>
        <v>126149112.54000001</v>
      </c>
      <c r="J597" s="11">
        <f>SUMIF($B$598:$B$600,"article",J598:J600)</f>
        <v>6919271.8200000003</v>
      </c>
      <c r="K597" s="10">
        <f t="shared" si="66"/>
        <v>0.9480021354938768</v>
      </c>
      <c r="L597" s="49">
        <f t="shared" ref="L597:Q597" si="69">SUMIF($B$600:$B$600,"article",L600:L600)</f>
        <v>0</v>
      </c>
      <c r="M597" s="49">
        <f t="shared" si="69"/>
        <v>0</v>
      </c>
      <c r="N597" s="49">
        <f t="shared" si="69"/>
        <v>0</v>
      </c>
      <c r="O597" s="49">
        <f t="shared" si="69"/>
        <v>0</v>
      </c>
      <c r="P597" s="49">
        <f t="shared" si="69"/>
        <v>0</v>
      </c>
      <c r="Q597" s="49">
        <f t="shared" si="69"/>
        <v>0</v>
      </c>
    </row>
    <row r="598" spans="1:17" s="3" customFormat="1" ht="27.75" customHeight="1" x14ac:dyDescent="0.25">
      <c r="A598" s="9" t="s">
        <v>1</v>
      </c>
      <c r="B598" s="9" t="s">
        <v>1</v>
      </c>
      <c r="C598" s="8">
        <v>1311118</v>
      </c>
      <c r="D598" s="7">
        <v>1</v>
      </c>
      <c r="E598" s="6" t="s">
        <v>3</v>
      </c>
      <c r="F598" s="5">
        <v>20000000</v>
      </c>
      <c r="G598" s="5">
        <v>18703149.979999997</v>
      </c>
      <c r="H598" s="5">
        <v>36568383.960000001</v>
      </c>
      <c r="I598" s="5">
        <v>34398299.140000001</v>
      </c>
      <c r="J598" s="5">
        <f>H598-I598</f>
        <v>2170084.8200000003</v>
      </c>
      <c r="K598" s="4">
        <f t="shared" si="66"/>
        <v>0.94065680281705288</v>
      </c>
    </row>
    <row r="599" spans="1:17" s="3" customFormat="1" ht="27.75" customHeight="1" x14ac:dyDescent="0.25">
      <c r="A599" s="9" t="s">
        <v>1</v>
      </c>
      <c r="B599" s="9" t="s">
        <v>1</v>
      </c>
      <c r="C599" s="8">
        <v>1311118</v>
      </c>
      <c r="D599" s="7">
        <v>2</v>
      </c>
      <c r="E599" s="6" t="s">
        <v>2</v>
      </c>
      <c r="F599" s="5">
        <v>51509675.359999999</v>
      </c>
      <c r="G599" s="5">
        <v>55527874.909999996</v>
      </c>
      <c r="H599" s="5">
        <v>96500000.400000006</v>
      </c>
      <c r="I599" s="5">
        <v>91750813.400000006</v>
      </c>
      <c r="J599" s="5">
        <f>H599-I599</f>
        <v>4749187</v>
      </c>
      <c r="K599" s="4">
        <f t="shared" si="66"/>
        <v>0.95078562714700254</v>
      </c>
    </row>
    <row r="600" spans="1:17" s="3" customFormat="1" ht="27.75" customHeight="1" x14ac:dyDescent="0.25">
      <c r="A600" s="9" t="s">
        <v>1</v>
      </c>
      <c r="B600" s="9" t="s">
        <v>1</v>
      </c>
      <c r="C600" s="8">
        <v>1311118</v>
      </c>
      <c r="D600" s="7">
        <v>7</v>
      </c>
      <c r="E600" s="6" t="s">
        <v>0</v>
      </c>
      <c r="F600" s="5">
        <v>0</v>
      </c>
      <c r="G600" s="5">
        <v>0</v>
      </c>
      <c r="H600" s="5">
        <v>0</v>
      </c>
      <c r="I600" s="5">
        <v>0</v>
      </c>
      <c r="J600" s="5">
        <f>H600-I600</f>
        <v>0</v>
      </c>
      <c r="K600" s="4">
        <f t="shared" si="66"/>
        <v>0</v>
      </c>
    </row>
    <row r="601" spans="1:17" s="1" customFormat="1" ht="27.75" customHeight="1" x14ac:dyDescent="0.25">
      <c r="A601" s="25" t="s">
        <v>9</v>
      </c>
      <c r="B601" s="25" t="s">
        <v>9</v>
      </c>
      <c r="C601" s="25" t="s">
        <v>9</v>
      </c>
      <c r="D601" s="24">
        <v>1312</v>
      </c>
      <c r="E601" s="23" t="s">
        <v>80</v>
      </c>
      <c r="F601" s="22">
        <v>1117593398.375</v>
      </c>
      <c r="G601" s="22">
        <v>1098582949.1590004</v>
      </c>
      <c r="H601" s="22">
        <f>SUMIF($B$602:$B$645,"chap",H602:H645)</f>
        <v>1960393425.6300004</v>
      </c>
      <c r="I601" s="22">
        <f>SUMIF($B$602:$B$645,"chap",I602:I645)</f>
        <v>1487526261.1199996</v>
      </c>
      <c r="J601" s="22">
        <f>SUMIF($B$602:$B$645,"chap",J602:J645)</f>
        <v>472867164.51000023</v>
      </c>
      <c r="K601" s="21">
        <f t="shared" si="66"/>
        <v>0.75878966011221038</v>
      </c>
    </row>
    <row r="602" spans="1:17" s="15" customFormat="1" ht="27.75" customHeight="1" x14ac:dyDescent="0.25">
      <c r="A602" s="20" t="s">
        <v>7</v>
      </c>
      <c r="B602" s="20" t="s">
        <v>7</v>
      </c>
      <c r="C602" s="20" t="s">
        <v>7</v>
      </c>
      <c r="D602" s="19">
        <v>13121</v>
      </c>
      <c r="E602" s="18" t="s">
        <v>6</v>
      </c>
      <c r="F602" s="17">
        <v>1117593398.375</v>
      </c>
      <c r="G602" s="17">
        <v>1098582949.1590004</v>
      </c>
      <c r="H602" s="17">
        <f>SUMIF($B$603:$B$645,"section",H603:H645)</f>
        <v>1960393425.6300004</v>
      </c>
      <c r="I602" s="17">
        <f>SUMIF($B$603:$B$645,"section",I603:I645)</f>
        <v>1487526261.1199996</v>
      </c>
      <c r="J602" s="17">
        <f>SUMIF($B$603:$B$645,"section",J603:J645)</f>
        <v>472867164.51000023</v>
      </c>
      <c r="K602" s="16">
        <f t="shared" si="66"/>
        <v>0.75878966011221038</v>
      </c>
    </row>
    <row r="603" spans="1:17" s="1" customFormat="1" ht="27.75" customHeight="1" x14ac:dyDescent="0.25">
      <c r="A603" s="14" t="s">
        <v>5</v>
      </c>
      <c r="B603" s="14" t="s">
        <v>5</v>
      </c>
      <c r="C603" s="14" t="s">
        <v>5</v>
      </c>
      <c r="D603" s="13">
        <v>1312111</v>
      </c>
      <c r="E603" s="12" t="s">
        <v>56</v>
      </c>
      <c r="F603" s="11">
        <v>141836316.06099996</v>
      </c>
      <c r="G603" s="11">
        <v>113914724.45500003</v>
      </c>
      <c r="H603" s="11">
        <f>SUMIF($B$604:$B$610,"article",H604:H610)</f>
        <v>163443481.84000003</v>
      </c>
      <c r="I603" s="11">
        <f>SUMIF($B$604:$B$610,"article",I604:I610)</f>
        <v>130176975.93999998</v>
      </c>
      <c r="J603" s="11">
        <f>SUMIF($B$604:$B$610,"article",J604:J610)</f>
        <v>33266505.900000032</v>
      </c>
      <c r="K603" s="10">
        <f t="shared" si="66"/>
        <v>0.79646477470073918</v>
      </c>
    </row>
    <row r="604" spans="1:17" s="3" customFormat="1" ht="27.75" customHeight="1" x14ac:dyDescent="0.25">
      <c r="A604" s="9" t="s">
        <v>1</v>
      </c>
      <c r="B604" s="9" t="s">
        <v>1</v>
      </c>
      <c r="C604" s="8">
        <v>1312111</v>
      </c>
      <c r="D604" s="7">
        <v>1</v>
      </c>
      <c r="E604" s="6" t="s">
        <v>3</v>
      </c>
      <c r="F604" s="5">
        <v>109482430.73999998</v>
      </c>
      <c r="G604" s="5">
        <v>107414316.95500003</v>
      </c>
      <c r="H604" s="5">
        <v>163256618.11000001</v>
      </c>
      <c r="I604" s="5">
        <v>130176975.93999998</v>
      </c>
      <c r="J604" s="5">
        <f t="shared" ref="J604:J610" si="70">H604-I604</f>
        <v>33079642.170000032</v>
      </c>
      <c r="K604" s="48">
        <f t="shared" si="66"/>
        <v>0.7973764092815433</v>
      </c>
    </row>
    <row r="605" spans="1:17" s="3" customFormat="1" ht="27.75" customHeight="1" x14ac:dyDescent="0.25">
      <c r="A605" s="9" t="s">
        <v>1</v>
      </c>
      <c r="B605" s="9" t="s">
        <v>1</v>
      </c>
      <c r="C605" s="8">
        <v>1312111</v>
      </c>
      <c r="D605" s="7">
        <v>2</v>
      </c>
      <c r="E605" s="6" t="s">
        <v>2</v>
      </c>
      <c r="F605" s="5">
        <v>3736572.99</v>
      </c>
      <c r="G605" s="5">
        <v>134460</v>
      </c>
      <c r="H605" s="5">
        <v>20</v>
      </c>
      <c r="I605" s="5">
        <v>0</v>
      </c>
      <c r="J605" s="5">
        <f t="shared" si="70"/>
        <v>20</v>
      </c>
      <c r="K605" s="47">
        <f t="shared" si="66"/>
        <v>0</v>
      </c>
    </row>
    <row r="606" spans="1:17" s="3" customFormat="1" ht="27.75" customHeight="1" x14ac:dyDescent="0.25">
      <c r="A606" s="9" t="s">
        <v>1</v>
      </c>
      <c r="B606" s="9" t="s">
        <v>1</v>
      </c>
      <c r="C606" s="8">
        <v>1312111</v>
      </c>
      <c r="D606" s="7">
        <v>3</v>
      </c>
      <c r="E606" s="6" t="s">
        <v>15</v>
      </c>
      <c r="F606" s="5">
        <v>4009140.05</v>
      </c>
      <c r="G606" s="5">
        <v>515947.5</v>
      </c>
      <c r="H606" s="5">
        <v>186843.43</v>
      </c>
      <c r="I606" s="5">
        <v>0</v>
      </c>
      <c r="J606" s="5">
        <f t="shared" si="70"/>
        <v>186843.43</v>
      </c>
      <c r="K606" s="47">
        <f t="shared" si="66"/>
        <v>0</v>
      </c>
    </row>
    <row r="607" spans="1:17" s="3" customFormat="1" ht="27.75" customHeight="1" x14ac:dyDescent="0.25">
      <c r="A607" s="9" t="s">
        <v>1</v>
      </c>
      <c r="B607" s="9" t="s">
        <v>1</v>
      </c>
      <c r="C607" s="8">
        <v>1312111</v>
      </c>
      <c r="D607" s="7">
        <v>4</v>
      </c>
      <c r="E607" s="6" t="s">
        <v>14</v>
      </c>
      <c r="F607" s="5">
        <v>0</v>
      </c>
      <c r="G607" s="5">
        <v>0</v>
      </c>
      <c r="H607" s="5">
        <v>0</v>
      </c>
      <c r="I607" s="5">
        <v>0</v>
      </c>
      <c r="J607" s="5">
        <f t="shared" si="70"/>
        <v>0</v>
      </c>
      <c r="K607" s="47">
        <f t="shared" si="66"/>
        <v>0</v>
      </c>
    </row>
    <row r="608" spans="1:17" s="3" customFormat="1" ht="27.75" customHeight="1" x14ac:dyDescent="0.25">
      <c r="A608" s="9" t="s">
        <v>1</v>
      </c>
      <c r="B608" s="9" t="s">
        <v>1</v>
      </c>
      <c r="C608" s="8">
        <v>1312111</v>
      </c>
      <c r="D608" s="7">
        <v>5</v>
      </c>
      <c r="E608" s="6" t="s">
        <v>13</v>
      </c>
      <c r="F608" s="5">
        <v>0</v>
      </c>
      <c r="G608" s="5">
        <v>0</v>
      </c>
      <c r="H608" s="5">
        <v>0</v>
      </c>
      <c r="I608" s="5">
        <v>0</v>
      </c>
      <c r="J608" s="5">
        <f t="shared" si="70"/>
        <v>0</v>
      </c>
      <c r="K608" s="47">
        <f t="shared" si="66"/>
        <v>0</v>
      </c>
    </row>
    <row r="609" spans="1:11" s="3" customFormat="1" ht="27.75" customHeight="1" x14ac:dyDescent="0.25">
      <c r="A609" s="9" t="s">
        <v>1</v>
      </c>
      <c r="B609" s="9" t="s">
        <v>1</v>
      </c>
      <c r="C609" s="8">
        <v>1312111</v>
      </c>
      <c r="D609" s="7">
        <v>7</v>
      </c>
      <c r="E609" s="6" t="s">
        <v>0</v>
      </c>
      <c r="F609" s="5">
        <v>1000000</v>
      </c>
      <c r="G609" s="5">
        <v>0</v>
      </c>
      <c r="H609" s="5">
        <v>0</v>
      </c>
      <c r="I609" s="5">
        <v>0</v>
      </c>
      <c r="J609" s="5">
        <f t="shared" si="70"/>
        <v>0</v>
      </c>
      <c r="K609" s="47">
        <f t="shared" si="66"/>
        <v>0</v>
      </c>
    </row>
    <row r="610" spans="1:11" s="3" customFormat="1" ht="27.75" customHeight="1" x14ac:dyDescent="0.25">
      <c r="A610" s="9" t="s">
        <v>1</v>
      </c>
      <c r="B610" s="9" t="s">
        <v>1</v>
      </c>
      <c r="C610" s="8">
        <v>1312111</v>
      </c>
      <c r="D610" s="7">
        <v>9</v>
      </c>
      <c r="E610" s="6" t="s">
        <v>12</v>
      </c>
      <c r="F610" s="5">
        <v>23608172.280999999</v>
      </c>
      <c r="G610" s="5">
        <v>5850000</v>
      </c>
      <c r="H610" s="5">
        <v>0.3</v>
      </c>
      <c r="I610" s="5">
        <v>0</v>
      </c>
      <c r="J610" s="5">
        <f t="shared" si="70"/>
        <v>0.3</v>
      </c>
      <c r="K610" s="46">
        <f t="shared" si="66"/>
        <v>0</v>
      </c>
    </row>
    <row r="611" spans="1:11" s="1" customFormat="1" ht="27.75" customHeight="1" x14ac:dyDescent="0.25">
      <c r="A611" s="14" t="s">
        <v>5</v>
      </c>
      <c r="B611" s="14" t="s">
        <v>5</v>
      </c>
      <c r="C611" s="14" t="s">
        <v>5</v>
      </c>
      <c r="D611" s="13">
        <v>1312112</v>
      </c>
      <c r="E611" s="12" t="s">
        <v>55</v>
      </c>
      <c r="F611" s="11">
        <v>696392247.56500006</v>
      </c>
      <c r="G611" s="11">
        <v>668193010.61500025</v>
      </c>
      <c r="H611" s="11">
        <f>SUMIF($B$612:$B$618,"article",H612:H618)</f>
        <v>1228151089.3800001</v>
      </c>
      <c r="I611" s="11">
        <f>SUMIF($B$612:$B$618,"article",I612:I618)</f>
        <v>898443117.24999976</v>
      </c>
      <c r="J611" s="11">
        <f>SUMIF($B$612:$B$618,"article",J612:J618)</f>
        <v>329707972.13000023</v>
      </c>
      <c r="K611" s="10">
        <f t="shared" si="66"/>
        <v>0.73154119637149462</v>
      </c>
    </row>
    <row r="612" spans="1:11" s="3" customFormat="1" ht="27.75" customHeight="1" x14ac:dyDescent="0.25">
      <c r="A612" s="9" t="s">
        <v>1</v>
      </c>
      <c r="B612" s="9" t="s">
        <v>1</v>
      </c>
      <c r="C612" s="8">
        <v>1312112</v>
      </c>
      <c r="D612" s="7">
        <v>1</v>
      </c>
      <c r="E612" s="6" t="s">
        <v>3</v>
      </c>
      <c r="F612" s="5">
        <v>567446888.28999996</v>
      </c>
      <c r="G612" s="5">
        <v>567490083.6900003</v>
      </c>
      <c r="H612" s="5">
        <v>957351749.09000003</v>
      </c>
      <c r="I612" s="5">
        <v>785091313.44999981</v>
      </c>
      <c r="J612" s="5">
        <f t="shared" ref="J612:J618" si="71">H612-I612</f>
        <v>172260435.64000022</v>
      </c>
      <c r="K612" s="48">
        <f t="shared" si="66"/>
        <v>0.82006568034816829</v>
      </c>
    </row>
    <row r="613" spans="1:11" s="3" customFormat="1" ht="27.75" customHeight="1" x14ac:dyDescent="0.25">
      <c r="A613" s="9" t="s">
        <v>1</v>
      </c>
      <c r="B613" s="9" t="s">
        <v>1</v>
      </c>
      <c r="C613" s="8">
        <v>1312112</v>
      </c>
      <c r="D613" s="7">
        <v>2</v>
      </c>
      <c r="E613" s="6" t="s">
        <v>2</v>
      </c>
      <c r="F613" s="5">
        <v>38885515.978</v>
      </c>
      <c r="G613" s="5">
        <v>17399120.249999996</v>
      </c>
      <c r="H613" s="5">
        <v>29928386.989999998</v>
      </c>
      <c r="I613" s="5">
        <v>3231125.5</v>
      </c>
      <c r="J613" s="5">
        <f t="shared" si="71"/>
        <v>26697261.489999998</v>
      </c>
      <c r="K613" s="47">
        <f t="shared" si="66"/>
        <v>0.10796189921894618</v>
      </c>
    </row>
    <row r="614" spans="1:11" s="3" customFormat="1" ht="27.75" customHeight="1" x14ac:dyDescent="0.25">
      <c r="A614" s="9" t="s">
        <v>1</v>
      </c>
      <c r="B614" s="9" t="s">
        <v>1</v>
      </c>
      <c r="C614" s="8">
        <v>1312112</v>
      </c>
      <c r="D614" s="7">
        <v>3</v>
      </c>
      <c r="E614" s="6" t="s">
        <v>15</v>
      </c>
      <c r="F614" s="5">
        <v>30449163.728</v>
      </c>
      <c r="G614" s="5">
        <v>57003806.674999997</v>
      </c>
      <c r="H614" s="5">
        <v>166520953.38</v>
      </c>
      <c r="I614" s="5">
        <v>106467378.3</v>
      </c>
      <c r="J614" s="5">
        <f t="shared" si="71"/>
        <v>60053575.079999998</v>
      </c>
      <c r="K614" s="47">
        <f t="shared" si="66"/>
        <v>0.63936325212504619</v>
      </c>
    </row>
    <row r="615" spans="1:11" s="3" customFormat="1" ht="27.75" customHeight="1" x14ac:dyDescent="0.25">
      <c r="A615" s="9" t="s">
        <v>1</v>
      </c>
      <c r="B615" s="9" t="s">
        <v>1</v>
      </c>
      <c r="C615" s="8">
        <v>1312112</v>
      </c>
      <c r="D615" s="7">
        <v>4</v>
      </c>
      <c r="E615" s="6" t="s">
        <v>14</v>
      </c>
      <c r="F615" s="5">
        <v>14772823.936000003</v>
      </c>
      <c r="G615" s="5">
        <v>6300000</v>
      </c>
      <c r="H615" s="5">
        <v>41349999.920000002</v>
      </c>
      <c r="I615" s="5">
        <v>3653300</v>
      </c>
      <c r="J615" s="5">
        <f t="shared" si="71"/>
        <v>37696699.920000002</v>
      </c>
      <c r="K615" s="47">
        <f t="shared" si="66"/>
        <v>8.8350665225345903E-2</v>
      </c>
    </row>
    <row r="616" spans="1:11" s="3" customFormat="1" ht="27.75" customHeight="1" x14ac:dyDescent="0.25">
      <c r="A616" s="9" t="s">
        <v>1</v>
      </c>
      <c r="B616" s="9" t="s">
        <v>1</v>
      </c>
      <c r="C616" s="8">
        <v>1312112</v>
      </c>
      <c r="D616" s="7">
        <v>5</v>
      </c>
      <c r="E616" s="6" t="s">
        <v>13</v>
      </c>
      <c r="F616" s="5">
        <v>0</v>
      </c>
      <c r="G616" s="5">
        <v>0</v>
      </c>
      <c r="H616" s="5">
        <v>0</v>
      </c>
      <c r="I616" s="5">
        <v>0</v>
      </c>
      <c r="J616" s="5">
        <f t="shared" si="71"/>
        <v>0</v>
      </c>
      <c r="K616" s="47">
        <f t="shared" si="66"/>
        <v>0</v>
      </c>
    </row>
    <row r="617" spans="1:11" s="3" customFormat="1" ht="27.75" customHeight="1" x14ac:dyDescent="0.25">
      <c r="A617" s="9" t="s">
        <v>1</v>
      </c>
      <c r="B617" s="9" t="s">
        <v>1</v>
      </c>
      <c r="C617" s="8">
        <v>1312112</v>
      </c>
      <c r="D617" s="7">
        <v>7</v>
      </c>
      <c r="E617" s="6" t="s">
        <v>0</v>
      </c>
      <c r="F617" s="5">
        <v>0</v>
      </c>
      <c r="G617" s="5">
        <v>0</v>
      </c>
      <c r="H617" s="5">
        <v>20000000</v>
      </c>
      <c r="I617" s="5">
        <v>0</v>
      </c>
      <c r="J617" s="5">
        <f t="shared" si="71"/>
        <v>20000000</v>
      </c>
      <c r="K617" s="47">
        <f t="shared" si="66"/>
        <v>0</v>
      </c>
    </row>
    <row r="618" spans="1:11" s="3" customFormat="1" ht="27.75" customHeight="1" x14ac:dyDescent="0.25">
      <c r="A618" s="9" t="s">
        <v>1</v>
      </c>
      <c r="B618" s="9" t="s">
        <v>1</v>
      </c>
      <c r="C618" s="8">
        <v>1312112</v>
      </c>
      <c r="D618" s="7">
        <v>9</v>
      </c>
      <c r="E618" s="6" t="s">
        <v>12</v>
      </c>
      <c r="F618" s="5">
        <v>44837855.633000009</v>
      </c>
      <c r="G618" s="5">
        <v>20000000</v>
      </c>
      <c r="H618" s="5">
        <v>13000000</v>
      </c>
      <c r="I618" s="5">
        <v>0</v>
      </c>
      <c r="J618" s="5">
        <f t="shared" si="71"/>
        <v>13000000</v>
      </c>
      <c r="K618" s="46">
        <f t="shared" si="66"/>
        <v>0</v>
      </c>
    </row>
    <row r="619" spans="1:11" s="1" customFormat="1" ht="27.75" customHeight="1" x14ac:dyDescent="0.25">
      <c r="A619" s="14" t="s">
        <v>5</v>
      </c>
      <c r="B619" s="14" t="s">
        <v>5</v>
      </c>
      <c r="C619" s="14" t="s">
        <v>5</v>
      </c>
      <c r="D619" s="13">
        <v>1312113</v>
      </c>
      <c r="E619" s="12" t="s">
        <v>79</v>
      </c>
      <c r="F619" s="11">
        <v>58664599.035999998</v>
      </c>
      <c r="G619" s="11">
        <v>66685909.259999998</v>
      </c>
      <c r="H619" s="11">
        <f>SUMIF($B$620:$B$626,"article",H620:H626)</f>
        <v>154362549.68000001</v>
      </c>
      <c r="I619" s="11">
        <f>SUMIF($B$620:$B$626,"article",I620:I626)</f>
        <v>126451786.02000001</v>
      </c>
      <c r="J619" s="11">
        <f>SUMIF($B$620:$B$626,"article",J620:J626)</f>
        <v>27910763.659999989</v>
      </c>
      <c r="K619" s="10">
        <f t="shared" si="66"/>
        <v>0.81918694840257456</v>
      </c>
    </row>
    <row r="620" spans="1:11" s="3" customFormat="1" ht="27.75" customHeight="1" x14ac:dyDescent="0.25">
      <c r="A620" s="9" t="s">
        <v>1</v>
      </c>
      <c r="B620" s="9" t="s">
        <v>1</v>
      </c>
      <c r="C620" s="8">
        <v>1312113</v>
      </c>
      <c r="D620" s="7">
        <v>1</v>
      </c>
      <c r="E620" s="6" t="s">
        <v>3</v>
      </c>
      <c r="F620" s="5">
        <v>44948160.039999999</v>
      </c>
      <c r="G620" s="5">
        <v>49003530.689999998</v>
      </c>
      <c r="H620" s="5">
        <v>106650509.69</v>
      </c>
      <c r="I620" s="5">
        <v>86037388.100000009</v>
      </c>
      <c r="J620" s="5">
        <f t="shared" ref="J620:J626" si="72">H620-I620</f>
        <v>20613121.589999989</v>
      </c>
      <c r="K620" s="48">
        <f t="shared" si="66"/>
        <v>0.80672270906237631</v>
      </c>
    </row>
    <row r="621" spans="1:11" s="3" customFormat="1" ht="27.75" customHeight="1" x14ac:dyDescent="0.25">
      <c r="A621" s="9" t="s">
        <v>1</v>
      </c>
      <c r="B621" s="9" t="s">
        <v>1</v>
      </c>
      <c r="C621" s="8">
        <v>1312113</v>
      </c>
      <c r="D621" s="7">
        <v>2</v>
      </c>
      <c r="E621" s="6" t="s">
        <v>2</v>
      </c>
      <c r="F621" s="5">
        <v>13716438.995999999</v>
      </c>
      <c r="G621" s="5">
        <v>17682378.57</v>
      </c>
      <c r="H621" s="5">
        <v>47712039.990000002</v>
      </c>
      <c r="I621" s="5">
        <v>40414397.920000002</v>
      </c>
      <c r="J621" s="5">
        <f t="shared" si="72"/>
        <v>7297642.0700000003</v>
      </c>
      <c r="K621" s="47">
        <f t="shared" si="66"/>
        <v>0.84704820687756133</v>
      </c>
    </row>
    <row r="622" spans="1:11" s="3" customFormat="1" ht="27.75" customHeight="1" x14ac:dyDescent="0.25">
      <c r="A622" s="9" t="s">
        <v>1</v>
      </c>
      <c r="B622" s="9" t="s">
        <v>1</v>
      </c>
      <c r="C622" s="8">
        <v>1312113</v>
      </c>
      <c r="D622" s="7">
        <v>3</v>
      </c>
      <c r="E622" s="6" t="s">
        <v>15</v>
      </c>
      <c r="F622" s="5">
        <v>0</v>
      </c>
      <c r="G622" s="5">
        <v>0</v>
      </c>
      <c r="H622" s="5">
        <v>0</v>
      </c>
      <c r="I622" s="5">
        <v>0</v>
      </c>
      <c r="J622" s="5">
        <f t="shared" si="72"/>
        <v>0</v>
      </c>
      <c r="K622" s="47">
        <f t="shared" si="66"/>
        <v>0</v>
      </c>
    </row>
    <row r="623" spans="1:11" s="3" customFormat="1" ht="27.75" customHeight="1" x14ac:dyDescent="0.25">
      <c r="A623" s="9" t="s">
        <v>1</v>
      </c>
      <c r="B623" s="9" t="s">
        <v>1</v>
      </c>
      <c r="C623" s="8">
        <v>1312113</v>
      </c>
      <c r="D623" s="7">
        <v>4</v>
      </c>
      <c r="E623" s="6" t="s">
        <v>14</v>
      </c>
      <c r="F623" s="5">
        <v>0</v>
      </c>
      <c r="G623" s="5">
        <v>0</v>
      </c>
      <c r="H623" s="5">
        <v>0</v>
      </c>
      <c r="I623" s="5">
        <v>0</v>
      </c>
      <c r="J623" s="5">
        <f t="shared" si="72"/>
        <v>0</v>
      </c>
      <c r="K623" s="47">
        <f t="shared" si="66"/>
        <v>0</v>
      </c>
    </row>
    <row r="624" spans="1:11" s="3" customFormat="1" ht="27.75" customHeight="1" x14ac:dyDescent="0.25">
      <c r="A624" s="9" t="s">
        <v>1</v>
      </c>
      <c r="B624" s="9" t="s">
        <v>1</v>
      </c>
      <c r="C624" s="8">
        <v>1312113</v>
      </c>
      <c r="D624" s="7">
        <v>5</v>
      </c>
      <c r="E624" s="6" t="s">
        <v>13</v>
      </c>
      <c r="F624" s="5">
        <v>0</v>
      </c>
      <c r="G624" s="5">
        <v>0</v>
      </c>
      <c r="H624" s="5">
        <v>0</v>
      </c>
      <c r="I624" s="5">
        <v>0</v>
      </c>
      <c r="J624" s="5">
        <f t="shared" si="72"/>
        <v>0</v>
      </c>
      <c r="K624" s="47">
        <f t="shared" si="66"/>
        <v>0</v>
      </c>
    </row>
    <row r="625" spans="1:17" s="3" customFormat="1" ht="27.75" customHeight="1" x14ac:dyDescent="0.25">
      <c r="A625" s="9" t="s">
        <v>1</v>
      </c>
      <c r="B625" s="9" t="s">
        <v>1</v>
      </c>
      <c r="C625" s="8">
        <v>1312113</v>
      </c>
      <c r="D625" s="7">
        <v>7</v>
      </c>
      <c r="E625" s="6" t="s">
        <v>0</v>
      </c>
      <c r="F625" s="5">
        <v>0</v>
      </c>
      <c r="G625" s="5">
        <v>0</v>
      </c>
      <c r="H625" s="5">
        <v>0</v>
      </c>
      <c r="I625" s="5">
        <v>0</v>
      </c>
      <c r="J625" s="5">
        <f t="shared" si="72"/>
        <v>0</v>
      </c>
      <c r="K625" s="47">
        <f t="shared" si="66"/>
        <v>0</v>
      </c>
    </row>
    <row r="626" spans="1:17" s="3" customFormat="1" ht="27.75" customHeight="1" x14ac:dyDescent="0.25">
      <c r="A626" s="9" t="s">
        <v>1</v>
      </c>
      <c r="B626" s="9" t="s">
        <v>1</v>
      </c>
      <c r="C626" s="8">
        <v>1312113</v>
      </c>
      <c r="D626" s="7">
        <v>9</v>
      </c>
      <c r="E626" s="6" t="s">
        <v>12</v>
      </c>
      <c r="F626" s="5">
        <v>0</v>
      </c>
      <c r="G626" s="5">
        <v>0</v>
      </c>
      <c r="H626" s="5">
        <v>0</v>
      </c>
      <c r="I626" s="5">
        <v>0</v>
      </c>
      <c r="J626" s="5">
        <f t="shared" si="72"/>
        <v>0</v>
      </c>
      <c r="K626" s="46">
        <f t="shared" si="66"/>
        <v>0</v>
      </c>
      <c r="L626" s="31" t="e">
        <f>SUM(#REF!)</f>
        <v>#REF!</v>
      </c>
      <c r="M626" s="31" t="e">
        <f>SUM(#REF!)</f>
        <v>#REF!</v>
      </c>
      <c r="N626" s="31" t="e">
        <f>SUM(#REF!)</f>
        <v>#REF!</v>
      </c>
      <c r="O626" s="31" t="e">
        <f>SUM(#REF!)</f>
        <v>#REF!</v>
      </c>
      <c r="P626" s="31" t="e">
        <f>SUM(#REF!)</f>
        <v>#REF!</v>
      </c>
      <c r="Q626" s="31" t="e">
        <f>SUM(#REF!)</f>
        <v>#REF!</v>
      </c>
    </row>
    <row r="627" spans="1:17" s="1" customFormat="1" ht="27.75" customHeight="1" x14ac:dyDescent="0.25">
      <c r="A627" s="14" t="s">
        <v>5</v>
      </c>
      <c r="B627" s="14" t="s">
        <v>5</v>
      </c>
      <c r="C627" s="14" t="s">
        <v>5</v>
      </c>
      <c r="D627" s="13">
        <v>1312114</v>
      </c>
      <c r="E627" s="12" t="s">
        <v>78</v>
      </c>
      <c r="F627" s="11">
        <v>60668811.420000002</v>
      </c>
      <c r="G627" s="11">
        <v>73731594.25</v>
      </c>
      <c r="H627" s="11">
        <f>SUMIF($B$628:$B$634,"article",H628:H634)</f>
        <v>134534377.99000001</v>
      </c>
      <c r="I627" s="11">
        <f>SUMIF($B$628:$B$634,"article",I628:I634)</f>
        <v>105175153.5</v>
      </c>
      <c r="J627" s="11">
        <f>SUMIF($B$628:$B$634,"article",J628:J634)</f>
        <v>29359224.490000017</v>
      </c>
      <c r="K627" s="10">
        <f t="shared" si="66"/>
        <v>0.78177158189126728</v>
      </c>
    </row>
    <row r="628" spans="1:17" s="3" customFormat="1" ht="27.75" customHeight="1" x14ac:dyDescent="0.25">
      <c r="A628" s="9" t="s">
        <v>1</v>
      </c>
      <c r="B628" s="9" t="s">
        <v>1</v>
      </c>
      <c r="C628" s="8">
        <v>1312114</v>
      </c>
      <c r="D628" s="7">
        <v>1</v>
      </c>
      <c r="E628" s="6" t="s">
        <v>3</v>
      </c>
      <c r="F628" s="5">
        <v>44177723.939999998</v>
      </c>
      <c r="G628" s="5">
        <v>46822026.640000001</v>
      </c>
      <c r="H628" s="5">
        <v>91253576.680000007</v>
      </c>
      <c r="I628" s="5">
        <v>77769453.239999995</v>
      </c>
      <c r="J628" s="5">
        <f t="shared" ref="J628:J634" si="73">H628-I628</f>
        <v>13484123.440000013</v>
      </c>
      <c r="K628" s="4">
        <f t="shared" si="66"/>
        <v>0.85223457610560349</v>
      </c>
    </row>
    <row r="629" spans="1:17" s="3" customFormat="1" ht="27.75" customHeight="1" x14ac:dyDescent="0.25">
      <c r="A629" s="9" t="s">
        <v>1</v>
      </c>
      <c r="B629" s="9" t="s">
        <v>1</v>
      </c>
      <c r="C629" s="8">
        <v>1312114</v>
      </c>
      <c r="D629" s="7">
        <v>2</v>
      </c>
      <c r="E629" s="6" t="s">
        <v>2</v>
      </c>
      <c r="F629" s="5">
        <v>16491087.48</v>
      </c>
      <c r="G629" s="5">
        <v>26909567.609999999</v>
      </c>
      <c r="H629" s="5">
        <v>43280801.310000002</v>
      </c>
      <c r="I629" s="5">
        <v>27405700.259999998</v>
      </c>
      <c r="J629" s="5">
        <f t="shared" si="73"/>
        <v>15875101.050000004</v>
      </c>
      <c r="K629" s="4">
        <f t="shared" si="66"/>
        <v>0.63320685917309782</v>
      </c>
    </row>
    <row r="630" spans="1:17" s="3" customFormat="1" ht="27.75" customHeight="1" x14ac:dyDescent="0.25">
      <c r="A630" s="9" t="s">
        <v>1</v>
      </c>
      <c r="B630" s="9" t="s">
        <v>1</v>
      </c>
      <c r="C630" s="8">
        <v>1312114</v>
      </c>
      <c r="D630" s="7">
        <v>3</v>
      </c>
      <c r="E630" s="6" t="s">
        <v>15</v>
      </c>
      <c r="F630" s="5">
        <v>0</v>
      </c>
      <c r="G630" s="5">
        <v>0</v>
      </c>
      <c r="H630" s="5">
        <v>0</v>
      </c>
      <c r="I630" s="5">
        <v>0</v>
      </c>
      <c r="J630" s="5">
        <f t="shared" si="73"/>
        <v>0</v>
      </c>
      <c r="K630" s="4">
        <f t="shared" si="66"/>
        <v>0</v>
      </c>
    </row>
    <row r="631" spans="1:17" s="3" customFormat="1" ht="27.75" customHeight="1" x14ac:dyDescent="0.25">
      <c r="A631" s="9" t="s">
        <v>1</v>
      </c>
      <c r="B631" s="9" t="s">
        <v>1</v>
      </c>
      <c r="C631" s="8">
        <v>1312114</v>
      </c>
      <c r="D631" s="7">
        <v>4</v>
      </c>
      <c r="E631" s="6" t="s">
        <v>14</v>
      </c>
      <c r="F631" s="5">
        <v>0</v>
      </c>
      <c r="G631" s="5">
        <v>0</v>
      </c>
      <c r="H631" s="5">
        <v>0</v>
      </c>
      <c r="I631" s="5">
        <v>0</v>
      </c>
      <c r="J631" s="5">
        <f t="shared" si="73"/>
        <v>0</v>
      </c>
      <c r="K631" s="4">
        <f t="shared" si="66"/>
        <v>0</v>
      </c>
    </row>
    <row r="632" spans="1:17" s="3" customFormat="1" ht="27.75" customHeight="1" x14ac:dyDescent="0.25">
      <c r="A632" s="45" t="s">
        <v>1</v>
      </c>
      <c r="B632" s="45" t="s">
        <v>1</v>
      </c>
      <c r="C632" s="8">
        <v>1312114</v>
      </c>
      <c r="D632" s="7">
        <v>5</v>
      </c>
      <c r="E632" s="6" t="s">
        <v>13</v>
      </c>
      <c r="F632" s="5">
        <v>0</v>
      </c>
      <c r="G632" s="5">
        <v>0</v>
      </c>
      <c r="H632" s="5">
        <v>0</v>
      </c>
      <c r="I632" s="5">
        <v>0</v>
      </c>
      <c r="J632" s="5">
        <f t="shared" si="73"/>
        <v>0</v>
      </c>
      <c r="K632" s="4">
        <f t="shared" si="66"/>
        <v>0</v>
      </c>
    </row>
    <row r="633" spans="1:17" s="3" customFormat="1" ht="27.75" customHeight="1" x14ac:dyDescent="0.25">
      <c r="A633" s="45" t="s">
        <v>1</v>
      </c>
      <c r="B633" s="45" t="s">
        <v>1</v>
      </c>
      <c r="C633" s="8">
        <v>1312114</v>
      </c>
      <c r="D633" s="7">
        <v>7</v>
      </c>
      <c r="E633" s="6" t="s">
        <v>0</v>
      </c>
      <c r="F633" s="5">
        <v>0</v>
      </c>
      <c r="G633" s="5">
        <v>0</v>
      </c>
      <c r="H633" s="5">
        <v>0</v>
      </c>
      <c r="I633" s="5">
        <v>0</v>
      </c>
      <c r="J633" s="5">
        <f t="shared" si="73"/>
        <v>0</v>
      </c>
      <c r="K633" s="4">
        <f t="shared" si="66"/>
        <v>0</v>
      </c>
    </row>
    <row r="634" spans="1:17" s="3" customFormat="1" ht="27.75" customHeight="1" x14ac:dyDescent="0.25">
      <c r="A634" s="9" t="s">
        <v>1</v>
      </c>
      <c r="B634" s="9" t="s">
        <v>1</v>
      </c>
      <c r="C634" s="8">
        <v>1312114</v>
      </c>
      <c r="D634" s="7">
        <v>9</v>
      </c>
      <c r="E634" s="6" t="s">
        <v>12</v>
      </c>
      <c r="F634" s="5">
        <v>0</v>
      </c>
      <c r="G634" s="5">
        <v>0</v>
      </c>
      <c r="H634" s="5">
        <v>0</v>
      </c>
      <c r="I634" s="5">
        <v>0</v>
      </c>
      <c r="J634" s="5">
        <f t="shared" si="73"/>
        <v>0</v>
      </c>
      <c r="K634" s="4">
        <f t="shared" si="66"/>
        <v>0</v>
      </c>
    </row>
    <row r="635" spans="1:17" s="1" customFormat="1" ht="27.75" customHeight="1" x14ac:dyDescent="0.25">
      <c r="A635" s="43" t="s">
        <v>5</v>
      </c>
      <c r="B635" s="43" t="s">
        <v>5</v>
      </c>
      <c r="C635" s="43" t="s">
        <v>5</v>
      </c>
      <c r="D635" s="13">
        <v>1312115</v>
      </c>
      <c r="E635" s="12" t="s">
        <v>77</v>
      </c>
      <c r="F635" s="11">
        <v>114999888.29000001</v>
      </c>
      <c r="G635" s="11">
        <v>135906179.20899999</v>
      </c>
      <c r="H635" s="11">
        <f>SUMIF($B$636:$B$642,"article",H636:H642)</f>
        <v>219345345.78999999</v>
      </c>
      <c r="I635" s="11">
        <f>SUMIF($B$636:$B$642,"article",I636:I642)</f>
        <v>176795864.81999999</v>
      </c>
      <c r="J635" s="11">
        <f>SUMIF($B$636:$B$642,"article",J636:J642)</f>
        <v>42549480.969999999</v>
      </c>
      <c r="K635" s="10">
        <f t="shared" si="66"/>
        <v>0.80601603003358624</v>
      </c>
    </row>
    <row r="636" spans="1:17" s="3" customFormat="1" ht="27.75" customHeight="1" x14ac:dyDescent="0.25">
      <c r="A636" s="9" t="s">
        <v>1</v>
      </c>
      <c r="B636" s="9" t="s">
        <v>1</v>
      </c>
      <c r="C636" s="8">
        <v>1312115</v>
      </c>
      <c r="D636" s="7">
        <v>1</v>
      </c>
      <c r="E636" s="6" t="s">
        <v>3</v>
      </c>
      <c r="F636" s="5">
        <v>50953171.290000007</v>
      </c>
      <c r="G636" s="5">
        <v>66776873.518999994</v>
      </c>
      <c r="H636" s="5">
        <v>125837535.09999999</v>
      </c>
      <c r="I636" s="5">
        <v>107487197.72</v>
      </c>
      <c r="J636" s="5">
        <f t="shared" ref="J636:J642" si="74">H636-I636</f>
        <v>18350337.379999995</v>
      </c>
      <c r="K636" s="4">
        <f t="shared" si="66"/>
        <v>0.85417437360468451</v>
      </c>
    </row>
    <row r="637" spans="1:17" s="3" customFormat="1" ht="27.75" customHeight="1" x14ac:dyDescent="0.25">
      <c r="A637" s="9" t="s">
        <v>1</v>
      </c>
      <c r="B637" s="9" t="s">
        <v>1</v>
      </c>
      <c r="C637" s="8">
        <v>1312115</v>
      </c>
      <c r="D637" s="7">
        <v>2</v>
      </c>
      <c r="E637" s="6" t="s">
        <v>2</v>
      </c>
      <c r="F637" s="5">
        <v>64046717</v>
      </c>
      <c r="G637" s="5">
        <v>69129305.689999998</v>
      </c>
      <c r="H637" s="5">
        <v>93507810.689999998</v>
      </c>
      <c r="I637" s="5">
        <v>69308667.099999994</v>
      </c>
      <c r="J637" s="5">
        <f t="shared" si="74"/>
        <v>24199143.590000004</v>
      </c>
      <c r="K637" s="4">
        <f t="shared" si="66"/>
        <v>0.74120724876956257</v>
      </c>
    </row>
    <row r="638" spans="1:17" s="3" customFormat="1" ht="27.75" customHeight="1" x14ac:dyDescent="0.25">
      <c r="A638" s="9" t="s">
        <v>1</v>
      </c>
      <c r="B638" s="9" t="s">
        <v>1</v>
      </c>
      <c r="C638" s="8">
        <v>1312115</v>
      </c>
      <c r="D638" s="7">
        <v>3</v>
      </c>
      <c r="E638" s="6" t="s">
        <v>15</v>
      </c>
      <c r="F638" s="5">
        <v>0</v>
      </c>
      <c r="G638" s="5">
        <v>0</v>
      </c>
      <c r="H638" s="5">
        <v>0</v>
      </c>
      <c r="I638" s="5">
        <v>0</v>
      </c>
      <c r="J638" s="5">
        <f t="shared" si="74"/>
        <v>0</v>
      </c>
      <c r="K638" s="4">
        <f t="shared" si="66"/>
        <v>0</v>
      </c>
    </row>
    <row r="639" spans="1:17" s="3" customFormat="1" ht="27.75" customHeight="1" x14ac:dyDescent="0.25">
      <c r="A639" s="9" t="s">
        <v>1</v>
      </c>
      <c r="B639" s="9" t="s">
        <v>1</v>
      </c>
      <c r="C639" s="8">
        <v>1312115</v>
      </c>
      <c r="D639" s="7">
        <v>4</v>
      </c>
      <c r="E639" s="6" t="s">
        <v>14</v>
      </c>
      <c r="F639" s="5">
        <v>0</v>
      </c>
      <c r="G639" s="5">
        <v>0</v>
      </c>
      <c r="H639" s="5">
        <v>0</v>
      </c>
      <c r="I639" s="5">
        <v>0</v>
      </c>
      <c r="J639" s="5">
        <f t="shared" si="74"/>
        <v>0</v>
      </c>
      <c r="K639" s="4">
        <f t="shared" si="66"/>
        <v>0</v>
      </c>
    </row>
    <row r="640" spans="1:17" s="3" customFormat="1" ht="27.75" customHeight="1" x14ac:dyDescent="0.25">
      <c r="A640" s="9" t="s">
        <v>1</v>
      </c>
      <c r="B640" s="9" t="s">
        <v>1</v>
      </c>
      <c r="C640" s="8">
        <v>1312115</v>
      </c>
      <c r="D640" s="7">
        <v>5</v>
      </c>
      <c r="E640" s="6" t="s">
        <v>13</v>
      </c>
      <c r="F640" s="5">
        <v>0</v>
      </c>
      <c r="G640" s="5">
        <v>0</v>
      </c>
      <c r="H640" s="5">
        <v>0</v>
      </c>
      <c r="I640" s="5">
        <v>0</v>
      </c>
      <c r="J640" s="5">
        <f t="shared" si="74"/>
        <v>0</v>
      </c>
      <c r="K640" s="4">
        <f t="shared" si="66"/>
        <v>0</v>
      </c>
    </row>
    <row r="641" spans="1:11" s="3" customFormat="1" ht="27.75" customHeight="1" x14ac:dyDescent="0.25">
      <c r="A641" s="9" t="s">
        <v>1</v>
      </c>
      <c r="B641" s="9" t="s">
        <v>1</v>
      </c>
      <c r="C641" s="8">
        <v>1312115</v>
      </c>
      <c r="D641" s="7">
        <v>7</v>
      </c>
      <c r="E641" s="6" t="s">
        <v>0</v>
      </c>
      <c r="F641" s="5">
        <v>0</v>
      </c>
      <c r="G641" s="5">
        <v>0</v>
      </c>
      <c r="H641" s="5">
        <v>0</v>
      </c>
      <c r="I641" s="5">
        <v>0</v>
      </c>
      <c r="J641" s="5">
        <f t="shared" si="74"/>
        <v>0</v>
      </c>
      <c r="K641" s="4">
        <f t="shared" si="66"/>
        <v>0</v>
      </c>
    </row>
    <row r="642" spans="1:11" s="3" customFormat="1" ht="27.75" customHeight="1" x14ac:dyDescent="0.25">
      <c r="A642" s="9" t="s">
        <v>1</v>
      </c>
      <c r="B642" s="9" t="s">
        <v>1</v>
      </c>
      <c r="C642" s="8">
        <v>1312115</v>
      </c>
      <c r="D642" s="7">
        <v>9</v>
      </c>
      <c r="E642" s="6" t="s">
        <v>12</v>
      </c>
      <c r="F642" s="5">
        <v>0</v>
      </c>
      <c r="G642" s="5">
        <v>0</v>
      </c>
      <c r="H642" s="5">
        <v>0</v>
      </c>
      <c r="I642" s="5">
        <v>0</v>
      </c>
      <c r="J642" s="5">
        <f t="shared" si="74"/>
        <v>0</v>
      </c>
      <c r="K642" s="4">
        <f t="shared" si="66"/>
        <v>0</v>
      </c>
    </row>
    <row r="643" spans="1:11" s="1" customFormat="1" ht="27.75" customHeight="1" x14ac:dyDescent="0.25">
      <c r="A643" s="14" t="s">
        <v>5</v>
      </c>
      <c r="B643" s="14" t="s">
        <v>5</v>
      </c>
      <c r="C643" s="14" t="s">
        <v>5</v>
      </c>
      <c r="D643" s="13">
        <v>1312117</v>
      </c>
      <c r="E643" s="12" t="s">
        <v>76</v>
      </c>
      <c r="F643" s="11">
        <v>45031536.002999999</v>
      </c>
      <c r="G643" s="11">
        <v>40151531.370000005</v>
      </c>
      <c r="H643" s="11">
        <f>SUMIF($B$644:$B$645,"article",H644:H645)</f>
        <v>60556580.949999996</v>
      </c>
      <c r="I643" s="11">
        <f>SUMIF($B$644:$B$645,"article",I644:I645)</f>
        <v>50483363.589999996</v>
      </c>
      <c r="J643" s="11">
        <f>SUMIF($B$644:$B$645,"article",J644:J645)</f>
        <v>10073217.359999999</v>
      </c>
      <c r="K643" s="10">
        <f t="shared" si="66"/>
        <v>0.83365610802371426</v>
      </c>
    </row>
    <row r="644" spans="1:11" s="3" customFormat="1" ht="27.75" customHeight="1" x14ac:dyDescent="0.25">
      <c r="A644" s="9" t="s">
        <v>1</v>
      </c>
      <c r="B644" s="9" t="s">
        <v>1</v>
      </c>
      <c r="C644" s="8">
        <v>1312117</v>
      </c>
      <c r="D644" s="7">
        <v>1</v>
      </c>
      <c r="E644" s="6" t="s">
        <v>3</v>
      </c>
      <c r="F644" s="5">
        <v>22031544</v>
      </c>
      <c r="G644" s="5">
        <v>23030154.5</v>
      </c>
      <c r="H644" s="5">
        <v>44836557.079999998</v>
      </c>
      <c r="I644" s="5">
        <v>38409810.049999997</v>
      </c>
      <c r="J644" s="5">
        <f>H644-I644</f>
        <v>6426747.0300000012</v>
      </c>
      <c r="K644" s="4">
        <f t="shared" ref="K644:K707" si="75">IF(G644&lt;&gt;0,I644/H644,0)</f>
        <v>0.85666278928301687</v>
      </c>
    </row>
    <row r="645" spans="1:11" s="3" customFormat="1" ht="27.75" customHeight="1" x14ac:dyDescent="0.25">
      <c r="A645" s="9" t="s">
        <v>1</v>
      </c>
      <c r="B645" s="9" t="s">
        <v>1</v>
      </c>
      <c r="C645" s="8">
        <v>1312117</v>
      </c>
      <c r="D645" s="7">
        <v>9</v>
      </c>
      <c r="E645" s="6" t="s">
        <v>12</v>
      </c>
      <c r="F645" s="5">
        <v>22999992.002999999</v>
      </c>
      <c r="G645" s="5">
        <v>17121376.870000001</v>
      </c>
      <c r="H645" s="5">
        <v>15720023.869999999</v>
      </c>
      <c r="I645" s="5">
        <v>12073553.540000001</v>
      </c>
      <c r="J645" s="5">
        <f>H645-I645</f>
        <v>3646470.3299999982</v>
      </c>
      <c r="K645" s="4">
        <f t="shared" si="75"/>
        <v>0.76803659077395547</v>
      </c>
    </row>
    <row r="646" spans="1:11" s="1" customFormat="1" ht="27.75" customHeight="1" x14ac:dyDescent="0.25">
      <c r="A646" s="25" t="s">
        <v>9</v>
      </c>
      <c r="B646" s="25" t="s">
        <v>9</v>
      </c>
      <c r="C646" s="25" t="s">
        <v>9</v>
      </c>
      <c r="D646" s="24">
        <v>1313</v>
      </c>
      <c r="E646" s="23" t="s">
        <v>75</v>
      </c>
      <c r="F646" s="22">
        <v>5063920068.776</v>
      </c>
      <c r="G646" s="22">
        <v>5247433880.7245007</v>
      </c>
      <c r="H646" s="22">
        <f>SUMIF($B$647:$B$673,"chap",H647:H673)</f>
        <v>8412730718.7699986</v>
      </c>
      <c r="I646" s="22">
        <f>SUMIF($B$647:$B$673,"chap",I647:I673)</f>
        <v>6119279292.4300003</v>
      </c>
      <c r="J646" s="22">
        <f>SUMIF($B$647:$B$673,"chap",J647:J673)</f>
        <v>2293451426.3399997</v>
      </c>
      <c r="K646" s="21">
        <f t="shared" si="75"/>
        <v>0.72738323583530584</v>
      </c>
    </row>
    <row r="647" spans="1:11" s="15" customFormat="1" ht="27.75" customHeight="1" x14ac:dyDescent="0.25">
      <c r="A647" s="20" t="s">
        <v>7</v>
      </c>
      <c r="B647" s="20" t="s">
        <v>7</v>
      </c>
      <c r="C647" s="20" t="s">
        <v>7</v>
      </c>
      <c r="D647" s="19">
        <v>13131</v>
      </c>
      <c r="E647" s="18" t="s">
        <v>6</v>
      </c>
      <c r="F647" s="17">
        <v>5063920068.776</v>
      </c>
      <c r="G647" s="17">
        <v>5247433880.7245007</v>
      </c>
      <c r="H647" s="17">
        <f>SUMIF($B$648:$B$673,"section",H648:H673)</f>
        <v>8412730718.7699986</v>
      </c>
      <c r="I647" s="17">
        <f>SUMIF($B$648:$B$673,"section",I648:I673)</f>
        <v>6119279292.4300003</v>
      </c>
      <c r="J647" s="17">
        <f>SUMIF($B$648:$B$673,"section",J648:J673)</f>
        <v>2293451426.3399997</v>
      </c>
      <c r="K647" s="16">
        <f t="shared" si="75"/>
        <v>0.72738323583530584</v>
      </c>
    </row>
    <row r="648" spans="1:11" s="1" customFormat="1" ht="27.75" customHeight="1" x14ac:dyDescent="0.25">
      <c r="A648" s="14" t="s">
        <v>5</v>
      </c>
      <c r="B648" s="14" t="s">
        <v>5</v>
      </c>
      <c r="C648" s="14" t="s">
        <v>5</v>
      </c>
      <c r="D648" s="13">
        <v>1313111</v>
      </c>
      <c r="E648" s="12" t="s">
        <v>56</v>
      </c>
      <c r="F648" s="11">
        <v>96739481.919999987</v>
      </c>
      <c r="G648" s="11">
        <v>246420137.00999999</v>
      </c>
      <c r="H648" s="11">
        <f>SUMIF($B$649:$B$655,"article",H649:H655)</f>
        <v>124215964.98999999</v>
      </c>
      <c r="I648" s="11">
        <f>SUMIF($B$649:$B$655,"article",I649:I655)</f>
        <v>84454734.13000001</v>
      </c>
      <c r="J648" s="11">
        <f>SUMIF($B$649:$B$655,"article",J649:J655)</f>
        <v>39761230.859999992</v>
      </c>
      <c r="K648" s="10">
        <f t="shared" si="75"/>
        <v>0.6799024113913138</v>
      </c>
    </row>
    <row r="649" spans="1:11" s="3" customFormat="1" ht="27.75" customHeight="1" x14ac:dyDescent="0.25">
      <c r="A649" s="9" t="s">
        <v>1</v>
      </c>
      <c r="B649" s="9" t="s">
        <v>1</v>
      </c>
      <c r="C649" s="8">
        <v>1313111</v>
      </c>
      <c r="D649" s="7">
        <v>1</v>
      </c>
      <c r="E649" s="6" t="s">
        <v>3</v>
      </c>
      <c r="F649" s="5">
        <v>60670076.999999993</v>
      </c>
      <c r="G649" s="5">
        <v>60622057.010000005</v>
      </c>
      <c r="H649" s="5">
        <v>90192953.989999995</v>
      </c>
      <c r="I649" s="5">
        <v>67114100.840000004</v>
      </c>
      <c r="J649" s="5">
        <f t="shared" ref="J649:J655" si="76">H649-I649</f>
        <v>23078853.149999991</v>
      </c>
      <c r="K649" s="4">
        <f t="shared" si="75"/>
        <v>0.74411689462395447</v>
      </c>
    </row>
    <row r="650" spans="1:11" s="3" customFormat="1" ht="27.75" customHeight="1" x14ac:dyDescent="0.25">
      <c r="A650" s="9" t="s">
        <v>1</v>
      </c>
      <c r="B650" s="9" t="s">
        <v>1</v>
      </c>
      <c r="C650" s="8">
        <v>1313111</v>
      </c>
      <c r="D650" s="7">
        <v>2</v>
      </c>
      <c r="E650" s="6" t="s">
        <v>2</v>
      </c>
      <c r="F650" s="5">
        <v>3789123.92</v>
      </c>
      <c r="G650" s="5">
        <v>3800000</v>
      </c>
      <c r="H650" s="5">
        <v>15000000</v>
      </c>
      <c r="I650" s="5">
        <v>14361283.290000001</v>
      </c>
      <c r="J650" s="5">
        <f t="shared" si="76"/>
        <v>638716.70999999903</v>
      </c>
      <c r="K650" s="4">
        <f t="shared" si="75"/>
        <v>0.95741888600000002</v>
      </c>
    </row>
    <row r="651" spans="1:11" s="3" customFormat="1" ht="27.75" customHeight="1" x14ac:dyDescent="0.25">
      <c r="A651" s="9" t="s">
        <v>1</v>
      </c>
      <c r="B651" s="9" t="s">
        <v>1</v>
      </c>
      <c r="C651" s="8">
        <v>1313111</v>
      </c>
      <c r="D651" s="7">
        <v>3</v>
      </c>
      <c r="E651" s="6" t="s">
        <v>15</v>
      </c>
      <c r="F651" s="5">
        <v>0</v>
      </c>
      <c r="G651" s="5">
        <v>0</v>
      </c>
      <c r="H651" s="5">
        <v>3023011</v>
      </c>
      <c r="I651" s="5">
        <v>0</v>
      </c>
      <c r="J651" s="5">
        <f t="shared" si="76"/>
        <v>3023011</v>
      </c>
      <c r="K651" s="4">
        <f t="shared" si="75"/>
        <v>0</v>
      </c>
    </row>
    <row r="652" spans="1:11" s="3" customFormat="1" ht="27.75" customHeight="1" x14ac:dyDescent="0.25">
      <c r="A652" s="9" t="s">
        <v>1</v>
      </c>
      <c r="B652" s="9" t="s">
        <v>1</v>
      </c>
      <c r="C652" s="8">
        <v>1313111</v>
      </c>
      <c r="D652" s="7">
        <v>4</v>
      </c>
      <c r="E652" s="6" t="s">
        <v>14</v>
      </c>
      <c r="F652" s="5">
        <v>0</v>
      </c>
      <c r="G652" s="5">
        <v>0</v>
      </c>
      <c r="H652" s="5">
        <v>0</v>
      </c>
      <c r="I652" s="5">
        <v>0</v>
      </c>
      <c r="J652" s="5">
        <f t="shared" si="76"/>
        <v>0</v>
      </c>
      <c r="K652" s="4">
        <f t="shared" si="75"/>
        <v>0</v>
      </c>
    </row>
    <row r="653" spans="1:11" s="3" customFormat="1" ht="27.75" customHeight="1" x14ac:dyDescent="0.25">
      <c r="A653" s="9" t="s">
        <v>1</v>
      </c>
      <c r="B653" s="9" t="s">
        <v>1</v>
      </c>
      <c r="C653" s="8">
        <v>1313111</v>
      </c>
      <c r="D653" s="7">
        <v>5</v>
      </c>
      <c r="E653" s="6" t="s">
        <v>13</v>
      </c>
      <c r="F653" s="5">
        <v>0</v>
      </c>
      <c r="G653" s="5">
        <v>0</v>
      </c>
      <c r="H653" s="5">
        <v>0</v>
      </c>
      <c r="I653" s="5">
        <v>0</v>
      </c>
      <c r="J653" s="5">
        <f t="shared" si="76"/>
        <v>0</v>
      </c>
      <c r="K653" s="4">
        <f t="shared" si="75"/>
        <v>0</v>
      </c>
    </row>
    <row r="654" spans="1:11" s="3" customFormat="1" ht="27.75" customHeight="1" x14ac:dyDescent="0.25">
      <c r="A654" s="9" t="s">
        <v>1</v>
      </c>
      <c r="B654" s="9" t="s">
        <v>1</v>
      </c>
      <c r="C654" s="8">
        <v>1313111</v>
      </c>
      <c r="D654" s="7">
        <v>7</v>
      </c>
      <c r="E654" s="6" t="s">
        <v>0</v>
      </c>
      <c r="F654" s="5">
        <v>2280281</v>
      </c>
      <c r="G654" s="5">
        <v>0</v>
      </c>
      <c r="H654" s="5">
        <v>0</v>
      </c>
      <c r="I654" s="5">
        <v>0</v>
      </c>
      <c r="J654" s="5">
        <f t="shared" si="76"/>
        <v>0</v>
      </c>
      <c r="K654" s="4">
        <f t="shared" si="75"/>
        <v>0</v>
      </c>
    </row>
    <row r="655" spans="1:11" s="3" customFormat="1" ht="27.75" customHeight="1" x14ac:dyDescent="0.25">
      <c r="A655" s="9" t="s">
        <v>1</v>
      </c>
      <c r="B655" s="9" t="s">
        <v>1</v>
      </c>
      <c r="C655" s="8">
        <v>1313111</v>
      </c>
      <c r="D655" s="7">
        <v>9</v>
      </c>
      <c r="E655" s="6" t="s">
        <v>12</v>
      </c>
      <c r="F655" s="5">
        <v>30000000</v>
      </c>
      <c r="G655" s="5">
        <v>181998080</v>
      </c>
      <c r="H655" s="5">
        <v>16000000</v>
      </c>
      <c r="I655" s="5">
        <v>2979350</v>
      </c>
      <c r="J655" s="5">
        <f t="shared" si="76"/>
        <v>13020650</v>
      </c>
      <c r="K655" s="4">
        <f t="shared" si="75"/>
        <v>0.18620937500000001</v>
      </c>
    </row>
    <row r="656" spans="1:11" s="1" customFormat="1" ht="27.75" customHeight="1" x14ac:dyDescent="0.25">
      <c r="A656" s="14" t="s">
        <v>5</v>
      </c>
      <c r="B656" s="14" t="s">
        <v>5</v>
      </c>
      <c r="C656" s="14" t="s">
        <v>5</v>
      </c>
      <c r="D656" s="13">
        <v>1313112</v>
      </c>
      <c r="E656" s="12" t="s">
        <v>55</v>
      </c>
      <c r="F656" s="11">
        <v>4964780598.8599997</v>
      </c>
      <c r="G656" s="11">
        <v>5001013743.7145004</v>
      </c>
      <c r="H656" s="11">
        <f>SUMIF($B$657:$B$663,"article",H657:H663)</f>
        <v>7983514753.7799988</v>
      </c>
      <c r="I656" s="11">
        <f>SUMIF($B$657:$B$663,"article",I657:I663)</f>
        <v>5996873760.8299999</v>
      </c>
      <c r="J656" s="11">
        <f>SUMIF($B$657:$B$663,"article",J657:J663)</f>
        <v>1986640992.9499998</v>
      </c>
      <c r="K656" s="10">
        <f t="shared" si="75"/>
        <v>0.75115709631407979</v>
      </c>
    </row>
    <row r="657" spans="1:11" s="3" customFormat="1" ht="27.75" customHeight="1" x14ac:dyDescent="0.25">
      <c r="A657" s="9" t="s">
        <v>1</v>
      </c>
      <c r="B657" s="9" t="s">
        <v>1</v>
      </c>
      <c r="C657" s="8">
        <v>1313112</v>
      </c>
      <c r="D657" s="7">
        <v>1</v>
      </c>
      <c r="E657" s="6" t="s">
        <v>3</v>
      </c>
      <c r="F657" s="5">
        <v>4319806194.5200005</v>
      </c>
      <c r="G657" s="5">
        <v>4320447219.3599997</v>
      </c>
      <c r="H657" s="5">
        <v>6223720103.9899998</v>
      </c>
      <c r="I657" s="5">
        <v>5561858517.46</v>
      </c>
      <c r="J657" s="5">
        <f t="shared" ref="J657:J663" si="77">H657-I657</f>
        <v>661861586.52999973</v>
      </c>
      <c r="K657" s="4">
        <f t="shared" si="75"/>
        <v>0.89365498841991897</v>
      </c>
    </row>
    <row r="658" spans="1:11" s="3" customFormat="1" ht="27.75" customHeight="1" x14ac:dyDescent="0.25">
      <c r="A658" s="9" t="s">
        <v>1</v>
      </c>
      <c r="B658" s="9" t="s">
        <v>1</v>
      </c>
      <c r="C658" s="8">
        <v>1313112</v>
      </c>
      <c r="D658" s="7">
        <v>2</v>
      </c>
      <c r="E658" s="6" t="s">
        <v>2</v>
      </c>
      <c r="F658" s="5">
        <v>238182633.241</v>
      </c>
      <c r="G658" s="5">
        <v>75737500.374500006</v>
      </c>
      <c r="H658" s="5">
        <v>460105427.98000002</v>
      </c>
      <c r="I658" s="5">
        <v>102620277.31999999</v>
      </c>
      <c r="J658" s="5">
        <f t="shared" si="77"/>
        <v>357485150.66000003</v>
      </c>
      <c r="K658" s="4">
        <f t="shared" si="75"/>
        <v>0.22303644138808273</v>
      </c>
    </row>
    <row r="659" spans="1:11" s="3" customFormat="1" ht="27.75" customHeight="1" x14ac:dyDescent="0.25">
      <c r="A659" s="9" t="s">
        <v>1</v>
      </c>
      <c r="B659" s="9" t="s">
        <v>1</v>
      </c>
      <c r="C659" s="8">
        <v>1313112</v>
      </c>
      <c r="D659" s="7">
        <v>3</v>
      </c>
      <c r="E659" s="6" t="s">
        <v>15</v>
      </c>
      <c r="F659" s="5">
        <v>306513359.36000001</v>
      </c>
      <c r="G659" s="5">
        <v>530504842.88000005</v>
      </c>
      <c r="H659" s="5">
        <v>1059189221.8200001</v>
      </c>
      <c r="I659" s="5">
        <v>325341566.05000001</v>
      </c>
      <c r="J659" s="5">
        <f t="shared" si="77"/>
        <v>733847655.76999998</v>
      </c>
      <c r="K659" s="4">
        <f t="shared" si="75"/>
        <v>0.30716094853284764</v>
      </c>
    </row>
    <row r="660" spans="1:11" s="3" customFormat="1" ht="27.75" customHeight="1" x14ac:dyDescent="0.25">
      <c r="A660" s="9" t="s">
        <v>1</v>
      </c>
      <c r="B660" s="9" t="s">
        <v>1</v>
      </c>
      <c r="C660" s="8">
        <v>1313112</v>
      </c>
      <c r="D660" s="7">
        <v>4</v>
      </c>
      <c r="E660" s="6" t="s">
        <v>14</v>
      </c>
      <c r="F660" s="5">
        <v>37718412.089000002</v>
      </c>
      <c r="G660" s="5">
        <v>69294431.099999994</v>
      </c>
      <c r="H660" s="5">
        <v>123499999.98999999</v>
      </c>
      <c r="I660" s="5">
        <v>6753400</v>
      </c>
      <c r="J660" s="5">
        <f t="shared" si="77"/>
        <v>116746599.98999999</v>
      </c>
      <c r="K660" s="4">
        <f t="shared" si="75"/>
        <v>5.4683400814144405E-2</v>
      </c>
    </row>
    <row r="661" spans="1:11" s="3" customFormat="1" ht="27.75" customHeight="1" x14ac:dyDescent="0.25">
      <c r="A661" s="9" t="s">
        <v>1</v>
      </c>
      <c r="B661" s="9" t="s">
        <v>1</v>
      </c>
      <c r="C661" s="8">
        <v>1313112</v>
      </c>
      <c r="D661" s="7">
        <v>5</v>
      </c>
      <c r="E661" s="6" t="s">
        <v>13</v>
      </c>
      <c r="F661" s="5">
        <v>0</v>
      </c>
      <c r="G661" s="5">
        <v>0</v>
      </c>
      <c r="H661" s="5">
        <v>0</v>
      </c>
      <c r="I661" s="5">
        <v>0</v>
      </c>
      <c r="J661" s="5">
        <f t="shared" si="77"/>
        <v>0</v>
      </c>
      <c r="K661" s="4">
        <f t="shared" si="75"/>
        <v>0</v>
      </c>
    </row>
    <row r="662" spans="1:11" s="3" customFormat="1" ht="27.75" customHeight="1" x14ac:dyDescent="0.25">
      <c r="A662" s="9" t="s">
        <v>1</v>
      </c>
      <c r="B662" s="9" t="s">
        <v>1</v>
      </c>
      <c r="C662" s="8">
        <v>1313112</v>
      </c>
      <c r="D662" s="7">
        <v>7</v>
      </c>
      <c r="E662" s="6" t="s">
        <v>0</v>
      </c>
      <c r="F662" s="5">
        <v>1464999.9640000002</v>
      </c>
      <c r="G662" s="5">
        <v>0</v>
      </c>
      <c r="H662" s="5">
        <v>0</v>
      </c>
      <c r="I662" s="5">
        <v>0</v>
      </c>
      <c r="J662" s="5">
        <f t="shared" si="77"/>
        <v>0</v>
      </c>
      <c r="K662" s="4">
        <f t="shared" si="75"/>
        <v>0</v>
      </c>
    </row>
    <row r="663" spans="1:11" s="3" customFormat="1" ht="27.75" customHeight="1" x14ac:dyDescent="0.25">
      <c r="A663" s="9" t="s">
        <v>1</v>
      </c>
      <c r="B663" s="9" t="s">
        <v>1</v>
      </c>
      <c r="C663" s="8">
        <v>1313112</v>
      </c>
      <c r="D663" s="7">
        <v>9</v>
      </c>
      <c r="E663" s="6" t="s">
        <v>12</v>
      </c>
      <c r="F663" s="5">
        <v>61094999.686000004</v>
      </c>
      <c r="G663" s="5">
        <v>5029750</v>
      </c>
      <c r="H663" s="5">
        <v>117000000</v>
      </c>
      <c r="I663" s="5">
        <v>300000</v>
      </c>
      <c r="J663" s="5">
        <f t="shared" si="77"/>
        <v>116700000</v>
      </c>
      <c r="K663" s="4">
        <f t="shared" si="75"/>
        <v>2.5641025641025641E-3</v>
      </c>
    </row>
    <row r="664" spans="1:11" s="1" customFormat="1" ht="27.75" customHeight="1" x14ac:dyDescent="0.25">
      <c r="A664" s="14" t="s">
        <v>5</v>
      </c>
      <c r="B664" s="14" t="s">
        <v>5</v>
      </c>
      <c r="C664" s="14" t="s">
        <v>5</v>
      </c>
      <c r="D664" s="13">
        <v>1313114</v>
      </c>
      <c r="E664" s="12" t="s">
        <v>74</v>
      </c>
      <c r="F664" s="11">
        <v>2399987.9959999998</v>
      </c>
      <c r="G664" s="11">
        <v>0</v>
      </c>
      <c r="H664" s="11">
        <f>SUMIF($B$665:$B$665,"article",H665:H665)</f>
        <v>0</v>
      </c>
      <c r="I664" s="11">
        <f>SUMIF($B$665:$B$665,"article",I665:I665)</f>
        <v>0</v>
      </c>
      <c r="J664" s="11">
        <f>SUMIF($B$665:$B$665,"article",J665:J665)</f>
        <v>0</v>
      </c>
      <c r="K664" s="10">
        <f t="shared" si="75"/>
        <v>0</v>
      </c>
    </row>
    <row r="665" spans="1:11" s="3" customFormat="1" ht="27.75" customHeight="1" x14ac:dyDescent="0.25">
      <c r="A665" s="9" t="s">
        <v>1</v>
      </c>
      <c r="B665" s="9" t="s">
        <v>1</v>
      </c>
      <c r="C665" s="8">
        <v>1313114</v>
      </c>
      <c r="D665" s="7">
        <v>7</v>
      </c>
      <c r="E665" s="6" t="s">
        <v>0</v>
      </c>
      <c r="F665" s="5">
        <v>2399987.9959999998</v>
      </c>
      <c r="G665" s="5">
        <v>0</v>
      </c>
      <c r="H665" s="5">
        <v>0</v>
      </c>
      <c r="I665" s="5">
        <v>0</v>
      </c>
      <c r="J665" s="5">
        <f>H665-I665</f>
        <v>0</v>
      </c>
      <c r="K665" s="4">
        <f t="shared" si="75"/>
        <v>0</v>
      </c>
    </row>
    <row r="666" spans="1:11" s="1" customFormat="1" ht="27.75" customHeight="1" x14ac:dyDescent="0.25">
      <c r="A666" s="14" t="s">
        <v>5</v>
      </c>
      <c r="B666" s="14" t="s">
        <v>5</v>
      </c>
      <c r="C666" s="14" t="s">
        <v>5</v>
      </c>
      <c r="D666" s="13">
        <v>1313115</v>
      </c>
      <c r="E666" s="12" t="s">
        <v>55</v>
      </c>
      <c r="F666" s="11">
        <v>4964780598.8599997</v>
      </c>
      <c r="G666" s="11">
        <v>5001013743.7145004</v>
      </c>
      <c r="H666" s="11">
        <f>SUMIF($B$667:$B$673,"article",H667:H673)</f>
        <v>305000000</v>
      </c>
      <c r="I666" s="11">
        <f>SUMIF($B$667:$B$673,"article",I667:I673)</f>
        <v>37950797.469999999</v>
      </c>
      <c r="J666" s="11">
        <f>SUMIF($B$667:$B$673,"article",J667:J673)</f>
        <v>267049202.53</v>
      </c>
      <c r="K666" s="10">
        <f t="shared" si="75"/>
        <v>0.12442884416393442</v>
      </c>
    </row>
    <row r="667" spans="1:11" s="3" customFormat="1" ht="27.75" customHeight="1" x14ac:dyDescent="0.25">
      <c r="A667" s="9" t="s">
        <v>1</v>
      </c>
      <c r="B667" s="9" t="s">
        <v>1</v>
      </c>
      <c r="C667" s="8">
        <v>1313115</v>
      </c>
      <c r="D667" s="7">
        <v>1</v>
      </c>
      <c r="E667" s="6" t="s">
        <v>3</v>
      </c>
      <c r="F667" s="5">
        <v>4319806194.5200005</v>
      </c>
      <c r="G667" s="5">
        <v>4320447219.3599997</v>
      </c>
      <c r="H667" s="5">
        <v>205000000</v>
      </c>
      <c r="I667" s="5">
        <v>0</v>
      </c>
      <c r="J667" s="5">
        <f t="shared" ref="J667:J673" si="78">H667-I667</f>
        <v>205000000</v>
      </c>
      <c r="K667" s="4">
        <f t="shared" si="75"/>
        <v>0</v>
      </c>
    </row>
    <row r="668" spans="1:11" s="3" customFormat="1" ht="27.75" customHeight="1" x14ac:dyDescent="0.25">
      <c r="A668" s="9" t="s">
        <v>1</v>
      </c>
      <c r="B668" s="9" t="s">
        <v>1</v>
      </c>
      <c r="C668" s="8">
        <v>1313115</v>
      </c>
      <c r="D668" s="7">
        <v>2</v>
      </c>
      <c r="E668" s="6" t="s">
        <v>2</v>
      </c>
      <c r="F668" s="5">
        <v>238182633.241</v>
      </c>
      <c r="G668" s="5">
        <v>75737500.374500006</v>
      </c>
      <c r="H668" s="5">
        <v>5825004</v>
      </c>
      <c r="I668" s="5">
        <v>0</v>
      </c>
      <c r="J668" s="5">
        <f t="shared" si="78"/>
        <v>5825004</v>
      </c>
      <c r="K668" s="4">
        <f t="shared" si="75"/>
        <v>0</v>
      </c>
    </row>
    <row r="669" spans="1:11" s="3" customFormat="1" ht="27.75" customHeight="1" x14ac:dyDescent="0.25">
      <c r="A669" s="9" t="s">
        <v>1</v>
      </c>
      <c r="B669" s="9" t="s">
        <v>1</v>
      </c>
      <c r="C669" s="8">
        <v>1313115</v>
      </c>
      <c r="D669" s="7">
        <v>3</v>
      </c>
      <c r="E669" s="6" t="s">
        <v>15</v>
      </c>
      <c r="F669" s="5">
        <v>306513359.36000001</v>
      </c>
      <c r="G669" s="5">
        <v>530504842.88000005</v>
      </c>
      <c r="H669" s="5">
        <v>94174996</v>
      </c>
      <c r="I669" s="5">
        <v>37950797.469999999</v>
      </c>
      <c r="J669" s="5">
        <f t="shared" si="78"/>
        <v>56224198.530000001</v>
      </c>
      <c r="K669" s="4">
        <f t="shared" si="75"/>
        <v>0.40298167328831103</v>
      </c>
    </row>
    <row r="670" spans="1:11" s="3" customFormat="1" ht="27.75" customHeight="1" x14ac:dyDescent="0.25">
      <c r="A670" s="9" t="s">
        <v>1</v>
      </c>
      <c r="B670" s="9" t="s">
        <v>1</v>
      </c>
      <c r="C670" s="8">
        <v>1313115</v>
      </c>
      <c r="D670" s="7">
        <v>4</v>
      </c>
      <c r="E670" s="6" t="s">
        <v>14</v>
      </c>
      <c r="F670" s="5">
        <v>37718412.089000002</v>
      </c>
      <c r="G670" s="5">
        <v>69294431.099999994</v>
      </c>
      <c r="H670" s="5">
        <v>0</v>
      </c>
      <c r="I670" s="5">
        <v>0</v>
      </c>
      <c r="J670" s="5">
        <f t="shared" si="78"/>
        <v>0</v>
      </c>
      <c r="K670" s="4" t="e">
        <f t="shared" si="75"/>
        <v>#DIV/0!</v>
      </c>
    </row>
    <row r="671" spans="1:11" s="3" customFormat="1" ht="27.75" customHeight="1" x14ac:dyDescent="0.25">
      <c r="A671" s="9" t="s">
        <v>1</v>
      </c>
      <c r="B671" s="9" t="s">
        <v>1</v>
      </c>
      <c r="C671" s="8">
        <v>1313115</v>
      </c>
      <c r="D671" s="7">
        <v>5</v>
      </c>
      <c r="E671" s="6" t="s">
        <v>13</v>
      </c>
      <c r="F671" s="5">
        <v>0</v>
      </c>
      <c r="G671" s="5">
        <v>0</v>
      </c>
      <c r="H671" s="5">
        <v>0</v>
      </c>
      <c r="I671" s="5">
        <v>0</v>
      </c>
      <c r="J671" s="5">
        <f t="shared" si="78"/>
        <v>0</v>
      </c>
      <c r="K671" s="4">
        <f t="shared" si="75"/>
        <v>0</v>
      </c>
    </row>
    <row r="672" spans="1:11" s="3" customFormat="1" ht="27.75" customHeight="1" x14ac:dyDescent="0.25">
      <c r="A672" s="9" t="s">
        <v>1</v>
      </c>
      <c r="B672" s="9" t="s">
        <v>1</v>
      </c>
      <c r="C672" s="8">
        <v>1313115</v>
      </c>
      <c r="D672" s="7">
        <v>7</v>
      </c>
      <c r="E672" s="6" t="s">
        <v>0</v>
      </c>
      <c r="F672" s="5">
        <v>1464999.9640000002</v>
      </c>
      <c r="G672" s="5">
        <v>0</v>
      </c>
      <c r="H672" s="5">
        <v>0</v>
      </c>
      <c r="I672" s="5">
        <v>0</v>
      </c>
      <c r="J672" s="5">
        <f t="shared" si="78"/>
        <v>0</v>
      </c>
      <c r="K672" s="4">
        <f t="shared" si="75"/>
        <v>0</v>
      </c>
    </row>
    <row r="673" spans="1:11" s="3" customFormat="1" ht="27.75" customHeight="1" x14ac:dyDescent="0.25">
      <c r="A673" s="9" t="s">
        <v>1</v>
      </c>
      <c r="B673" s="9" t="s">
        <v>1</v>
      </c>
      <c r="C673" s="8">
        <v>1313115</v>
      </c>
      <c r="D673" s="7">
        <v>9</v>
      </c>
      <c r="E673" s="6" t="s">
        <v>12</v>
      </c>
      <c r="F673" s="5">
        <v>61094999.686000004</v>
      </c>
      <c r="G673" s="5">
        <v>5029750</v>
      </c>
      <c r="H673" s="5">
        <v>0</v>
      </c>
      <c r="I673" s="5">
        <v>0</v>
      </c>
      <c r="J673" s="5">
        <f t="shared" si="78"/>
        <v>0</v>
      </c>
      <c r="K673" s="4" t="e">
        <f t="shared" si="75"/>
        <v>#DIV/0!</v>
      </c>
    </row>
    <row r="674" spans="1:11" s="1" customFormat="1" ht="27.75" customHeight="1" x14ac:dyDescent="0.25">
      <c r="A674" s="25" t="s">
        <v>9</v>
      </c>
      <c r="B674" s="25" t="s">
        <v>9</v>
      </c>
      <c r="C674" s="25" t="s">
        <v>9</v>
      </c>
      <c r="D674" s="24">
        <v>1314</v>
      </c>
      <c r="E674" s="23" t="s">
        <v>73</v>
      </c>
      <c r="F674" s="22">
        <v>168203101.1419</v>
      </c>
      <c r="G674" s="22">
        <v>193212636.00199997</v>
      </c>
      <c r="H674" s="22">
        <f>SUMIF($B$675:$B$691,"chap",H675:H691)</f>
        <v>309475619.40999997</v>
      </c>
      <c r="I674" s="22">
        <f>SUMIF($B$675:$B$691,"chap",I675:I691)</f>
        <v>276282004.44000006</v>
      </c>
      <c r="J674" s="22">
        <f>SUMIF($B$675:$B$691,"chap",J675:J691)</f>
        <v>33193614.969999969</v>
      </c>
      <c r="K674" s="21">
        <f t="shared" si="75"/>
        <v>0.89274239103784037</v>
      </c>
    </row>
    <row r="675" spans="1:11" s="15" customFormat="1" ht="27.75" customHeight="1" x14ac:dyDescent="0.25">
      <c r="A675" s="20" t="s">
        <v>7</v>
      </c>
      <c r="B675" s="20" t="s">
        <v>7</v>
      </c>
      <c r="C675" s="20" t="s">
        <v>7</v>
      </c>
      <c r="D675" s="19">
        <v>13141</v>
      </c>
      <c r="E675" s="18" t="s">
        <v>6</v>
      </c>
      <c r="F675" s="17">
        <v>168203101.1419</v>
      </c>
      <c r="G675" s="17">
        <v>193212636.00199997</v>
      </c>
      <c r="H675" s="17">
        <f>SUMIF($B$676:$B$691,"section",H676:H691)</f>
        <v>309475619.40999997</v>
      </c>
      <c r="I675" s="17">
        <f>SUMIF($B$676:$B$691,"section",I676:I691)</f>
        <v>276282004.44000006</v>
      </c>
      <c r="J675" s="17">
        <f>SUMIF($B$676:$B$691,"section",J676:J691)</f>
        <v>33193614.969999969</v>
      </c>
      <c r="K675" s="16">
        <f t="shared" si="75"/>
        <v>0.89274239103784037</v>
      </c>
    </row>
    <row r="676" spans="1:11" s="1" customFormat="1" ht="27.75" customHeight="1" x14ac:dyDescent="0.25">
      <c r="A676" s="14" t="s">
        <v>5</v>
      </c>
      <c r="B676" s="14" t="s">
        <v>5</v>
      </c>
      <c r="C676" s="14" t="s">
        <v>5</v>
      </c>
      <c r="D676" s="13">
        <v>1314111</v>
      </c>
      <c r="E676" s="12" t="s">
        <v>56</v>
      </c>
      <c r="F676" s="11">
        <v>38092491.074000001</v>
      </c>
      <c r="G676" s="11">
        <v>46837158.420499995</v>
      </c>
      <c r="H676" s="11">
        <f>SUMIF($B$677:$B$683,"article",H677:H683)</f>
        <v>93756620.86999999</v>
      </c>
      <c r="I676" s="11">
        <f>SUMIF($B$677:$B$683,"article",I677:I683)</f>
        <v>86210566.560000002</v>
      </c>
      <c r="J676" s="11">
        <f>SUMIF($B$677:$B$683,"article",J677:J683)</f>
        <v>7546054.3099999987</v>
      </c>
      <c r="K676" s="10">
        <f t="shared" si="75"/>
        <v>0.91951443812738187</v>
      </c>
    </row>
    <row r="677" spans="1:11" s="3" customFormat="1" ht="27.75" customHeight="1" x14ac:dyDescent="0.25">
      <c r="A677" s="9" t="s">
        <v>1</v>
      </c>
      <c r="B677" s="9" t="s">
        <v>1</v>
      </c>
      <c r="C677" s="8">
        <v>1314111</v>
      </c>
      <c r="D677" s="7">
        <v>1</v>
      </c>
      <c r="E677" s="6" t="s">
        <v>3</v>
      </c>
      <c r="F677" s="5">
        <v>32521591.299999997</v>
      </c>
      <c r="G677" s="5">
        <v>40234575.542999998</v>
      </c>
      <c r="H677" s="5">
        <v>68877809.810000002</v>
      </c>
      <c r="I677" s="5">
        <v>67906457.700000003</v>
      </c>
      <c r="J677" s="5">
        <f t="shared" ref="J677:J683" si="79">H677-I677</f>
        <v>971352.1099999994</v>
      </c>
      <c r="K677" s="4">
        <f t="shared" si="75"/>
        <v>0.9858974593896136</v>
      </c>
    </row>
    <row r="678" spans="1:11" s="3" customFormat="1" ht="27.75" customHeight="1" x14ac:dyDescent="0.25">
      <c r="A678" s="9" t="s">
        <v>1</v>
      </c>
      <c r="B678" s="9" t="s">
        <v>1</v>
      </c>
      <c r="C678" s="8">
        <v>1314111</v>
      </c>
      <c r="D678" s="7">
        <v>2</v>
      </c>
      <c r="E678" s="6" t="s">
        <v>2</v>
      </c>
      <c r="F678" s="5">
        <v>0.17000000004190952</v>
      </c>
      <c r="G678" s="5">
        <v>1047411.8774999999</v>
      </c>
      <c r="H678" s="5">
        <v>221496.07</v>
      </c>
      <c r="I678" s="5">
        <v>0</v>
      </c>
      <c r="J678" s="5">
        <f t="shared" si="79"/>
        <v>221496.07</v>
      </c>
      <c r="K678" s="4">
        <f t="shared" si="75"/>
        <v>0</v>
      </c>
    </row>
    <row r="679" spans="1:11" s="3" customFormat="1" ht="27.75" customHeight="1" x14ac:dyDescent="0.25">
      <c r="A679" s="9" t="s">
        <v>1</v>
      </c>
      <c r="B679" s="9" t="s">
        <v>1</v>
      </c>
      <c r="C679" s="8">
        <v>1314111</v>
      </c>
      <c r="D679" s="7">
        <v>3</v>
      </c>
      <c r="E679" s="6" t="s">
        <v>15</v>
      </c>
      <c r="F679" s="5">
        <v>2215531.6040000003</v>
      </c>
      <c r="G679" s="5">
        <v>2313600</v>
      </c>
      <c r="H679" s="5">
        <v>6449834.8899999997</v>
      </c>
      <c r="I679" s="5">
        <v>6448806</v>
      </c>
      <c r="J679" s="5">
        <f t="shared" si="79"/>
        <v>1028.8899999996647</v>
      </c>
      <c r="K679" s="4">
        <f t="shared" si="75"/>
        <v>0.99984047808702903</v>
      </c>
    </row>
    <row r="680" spans="1:11" s="3" customFormat="1" ht="27.75" customHeight="1" x14ac:dyDescent="0.25">
      <c r="A680" s="9" t="s">
        <v>1</v>
      </c>
      <c r="B680" s="9" t="s">
        <v>1</v>
      </c>
      <c r="C680" s="8">
        <v>1314111</v>
      </c>
      <c r="D680" s="7">
        <v>4</v>
      </c>
      <c r="E680" s="6" t="s">
        <v>14</v>
      </c>
      <c r="F680" s="5">
        <v>1206120</v>
      </c>
      <c r="G680" s="5">
        <v>953961</v>
      </c>
      <c r="H680" s="5">
        <v>9499968.0999999996</v>
      </c>
      <c r="I680" s="5">
        <v>3989997</v>
      </c>
      <c r="J680" s="5">
        <f t="shared" si="79"/>
        <v>5509971.0999999996</v>
      </c>
      <c r="K680" s="4">
        <f t="shared" si="75"/>
        <v>0.42000109452999113</v>
      </c>
    </row>
    <row r="681" spans="1:11" s="3" customFormat="1" ht="27.75" customHeight="1" x14ac:dyDescent="0.25">
      <c r="A681" s="9" t="s">
        <v>1</v>
      </c>
      <c r="B681" s="9" t="s">
        <v>1</v>
      </c>
      <c r="C681" s="8">
        <v>1314111</v>
      </c>
      <c r="D681" s="7">
        <v>5</v>
      </c>
      <c r="E681" s="6" t="s">
        <v>13</v>
      </c>
      <c r="F681" s="5">
        <v>0</v>
      </c>
      <c r="G681" s="5">
        <v>0</v>
      </c>
      <c r="H681" s="5">
        <v>0</v>
      </c>
      <c r="I681" s="5">
        <v>0</v>
      </c>
      <c r="J681" s="5">
        <f t="shared" si="79"/>
        <v>0</v>
      </c>
      <c r="K681" s="4">
        <f t="shared" si="75"/>
        <v>0</v>
      </c>
    </row>
    <row r="682" spans="1:11" s="3" customFormat="1" ht="27.75" customHeight="1" x14ac:dyDescent="0.25">
      <c r="A682" s="9" t="s">
        <v>1</v>
      </c>
      <c r="B682" s="9" t="s">
        <v>1</v>
      </c>
      <c r="C682" s="8">
        <v>1314111</v>
      </c>
      <c r="D682" s="7">
        <v>7</v>
      </c>
      <c r="E682" s="6" t="s">
        <v>0</v>
      </c>
      <c r="F682" s="5">
        <v>0</v>
      </c>
      <c r="G682" s="5">
        <v>0</v>
      </c>
      <c r="H682" s="5">
        <v>0</v>
      </c>
      <c r="I682" s="5">
        <v>0</v>
      </c>
      <c r="J682" s="5">
        <f t="shared" si="79"/>
        <v>0</v>
      </c>
      <c r="K682" s="4">
        <f t="shared" si="75"/>
        <v>0</v>
      </c>
    </row>
    <row r="683" spans="1:11" s="3" customFormat="1" ht="27.75" customHeight="1" x14ac:dyDescent="0.25">
      <c r="A683" s="9" t="s">
        <v>1</v>
      </c>
      <c r="B683" s="9" t="s">
        <v>1</v>
      </c>
      <c r="C683" s="8">
        <v>1314111</v>
      </c>
      <c r="D683" s="7">
        <v>9</v>
      </c>
      <c r="E683" s="6" t="s">
        <v>12</v>
      </c>
      <c r="F683" s="5">
        <v>2149248</v>
      </c>
      <c r="G683" s="5">
        <v>2287610</v>
      </c>
      <c r="H683" s="5">
        <v>8707512</v>
      </c>
      <c r="I683" s="5">
        <v>7865305.8600000003</v>
      </c>
      <c r="J683" s="5">
        <f t="shared" si="79"/>
        <v>842206.13999999966</v>
      </c>
      <c r="K683" s="4">
        <f t="shared" si="75"/>
        <v>0.9032782108138353</v>
      </c>
    </row>
    <row r="684" spans="1:11" s="1" customFormat="1" ht="27.75" customHeight="1" x14ac:dyDescent="0.25">
      <c r="A684" s="14" t="s">
        <v>5</v>
      </c>
      <c r="B684" s="14" t="s">
        <v>5</v>
      </c>
      <c r="C684" s="14" t="s">
        <v>5</v>
      </c>
      <c r="D684" s="13">
        <v>1314112</v>
      </c>
      <c r="E684" s="12" t="s">
        <v>72</v>
      </c>
      <c r="F684" s="11">
        <v>130110610.06790002</v>
      </c>
      <c r="G684" s="11">
        <v>146375477.58149999</v>
      </c>
      <c r="H684" s="11">
        <f>SUMIF($B$685:$B$691,"article",H685:H691)</f>
        <v>215718998.53999999</v>
      </c>
      <c r="I684" s="11">
        <f>SUMIF($B$685:$B$691,"article",I685:I691)</f>
        <v>190071437.88000003</v>
      </c>
      <c r="J684" s="11">
        <f>SUMIF($B$685:$B$691,"article",J685:J691)</f>
        <v>25647560.65999997</v>
      </c>
      <c r="K684" s="10">
        <f t="shared" si="75"/>
        <v>0.88110662095789294</v>
      </c>
    </row>
    <row r="685" spans="1:11" s="3" customFormat="1" ht="27.75" customHeight="1" x14ac:dyDescent="0.25">
      <c r="A685" s="9" t="s">
        <v>1</v>
      </c>
      <c r="B685" s="9" t="s">
        <v>1</v>
      </c>
      <c r="C685" s="8">
        <v>1314112</v>
      </c>
      <c r="D685" s="7">
        <v>1</v>
      </c>
      <c r="E685" s="6" t="s">
        <v>3</v>
      </c>
      <c r="F685" s="5">
        <v>82872757.493900016</v>
      </c>
      <c r="G685" s="5">
        <v>102214529.42649999</v>
      </c>
      <c r="H685" s="5">
        <v>146172191.78999999</v>
      </c>
      <c r="I685" s="5">
        <v>126313674.15000002</v>
      </c>
      <c r="J685" s="5">
        <f t="shared" ref="J685:J691" si="80">H685-I685</f>
        <v>19858517.639999971</v>
      </c>
      <c r="K685" s="4">
        <f t="shared" si="75"/>
        <v>0.86414298508617871</v>
      </c>
    </row>
    <row r="686" spans="1:11" s="3" customFormat="1" ht="27.75" customHeight="1" x14ac:dyDescent="0.25">
      <c r="A686" s="9" t="s">
        <v>1</v>
      </c>
      <c r="B686" s="9" t="s">
        <v>1</v>
      </c>
      <c r="C686" s="8">
        <v>1314112</v>
      </c>
      <c r="D686" s="7">
        <v>2</v>
      </c>
      <c r="E686" s="6" t="s">
        <v>2</v>
      </c>
      <c r="F686" s="5">
        <v>15962826.220000001</v>
      </c>
      <c r="G686" s="5">
        <v>17841294.204999998</v>
      </c>
      <c r="H686" s="5">
        <v>31691795.789999999</v>
      </c>
      <c r="I686" s="5">
        <v>25189419.979999997</v>
      </c>
      <c r="J686" s="5">
        <f t="shared" si="80"/>
        <v>6502375.8100000024</v>
      </c>
      <c r="K686" s="4">
        <f t="shared" si="75"/>
        <v>0.79482463369741396</v>
      </c>
    </row>
    <row r="687" spans="1:11" s="3" customFormat="1" ht="27.75" customHeight="1" x14ac:dyDescent="0.25">
      <c r="A687" s="9" t="s">
        <v>1</v>
      </c>
      <c r="B687" s="9" t="s">
        <v>1</v>
      </c>
      <c r="C687" s="8">
        <v>1314112</v>
      </c>
      <c r="D687" s="7">
        <v>3</v>
      </c>
      <c r="E687" s="6" t="s">
        <v>15</v>
      </c>
      <c r="F687" s="5">
        <v>10787395.284</v>
      </c>
      <c r="G687" s="5">
        <v>12874987.949999999</v>
      </c>
      <c r="H687" s="5">
        <v>22651338.309999999</v>
      </c>
      <c r="I687" s="5">
        <v>20236080.25</v>
      </c>
      <c r="J687" s="5">
        <f t="shared" si="80"/>
        <v>2415258.0599999987</v>
      </c>
      <c r="K687" s="4">
        <f t="shared" si="75"/>
        <v>0.89337239032213289</v>
      </c>
    </row>
    <row r="688" spans="1:11" s="3" customFormat="1" ht="27.75" customHeight="1" x14ac:dyDescent="0.25">
      <c r="A688" s="9" t="s">
        <v>1</v>
      </c>
      <c r="B688" s="9" t="s">
        <v>1</v>
      </c>
      <c r="C688" s="8">
        <v>1314112</v>
      </c>
      <c r="D688" s="7">
        <v>4</v>
      </c>
      <c r="E688" s="6" t="s">
        <v>14</v>
      </c>
      <c r="F688" s="5">
        <v>2500004.09</v>
      </c>
      <c r="G688" s="5">
        <v>1444666</v>
      </c>
      <c r="H688" s="5">
        <v>12703688.6</v>
      </c>
      <c r="I688" s="5">
        <v>17844716</v>
      </c>
      <c r="J688" s="5">
        <f t="shared" si="80"/>
        <v>-5141027.4000000004</v>
      </c>
      <c r="K688" s="4">
        <f t="shared" si="75"/>
        <v>1.4046877691885489</v>
      </c>
    </row>
    <row r="689" spans="1:17" s="3" customFormat="1" ht="27.75" customHeight="1" x14ac:dyDescent="0.25">
      <c r="A689" s="9" t="s">
        <v>1</v>
      </c>
      <c r="B689" s="9" t="s">
        <v>1</v>
      </c>
      <c r="C689" s="8">
        <v>1314112</v>
      </c>
      <c r="D689" s="7">
        <v>5</v>
      </c>
      <c r="E689" s="6" t="s">
        <v>13</v>
      </c>
      <c r="F689" s="5">
        <v>0</v>
      </c>
      <c r="G689" s="5">
        <v>0</v>
      </c>
      <c r="H689" s="5">
        <v>0</v>
      </c>
      <c r="I689" s="5">
        <v>0</v>
      </c>
      <c r="J689" s="5">
        <f t="shared" si="80"/>
        <v>0</v>
      </c>
      <c r="K689" s="4">
        <f t="shared" si="75"/>
        <v>0</v>
      </c>
    </row>
    <row r="690" spans="1:17" s="3" customFormat="1" ht="27.75" customHeight="1" x14ac:dyDescent="0.25">
      <c r="A690" s="9" t="s">
        <v>1</v>
      </c>
      <c r="B690" s="9" t="s">
        <v>1</v>
      </c>
      <c r="C690" s="8">
        <v>1314112</v>
      </c>
      <c r="D690" s="7">
        <v>7</v>
      </c>
      <c r="E690" s="6" t="s">
        <v>0</v>
      </c>
      <c r="F690" s="5">
        <v>0</v>
      </c>
      <c r="G690" s="5">
        <v>0</v>
      </c>
      <c r="H690" s="5">
        <v>0</v>
      </c>
      <c r="I690" s="5">
        <v>0</v>
      </c>
      <c r="J690" s="5">
        <f t="shared" si="80"/>
        <v>0</v>
      </c>
      <c r="K690" s="4">
        <f t="shared" si="75"/>
        <v>0</v>
      </c>
    </row>
    <row r="691" spans="1:17" s="3" customFormat="1" ht="27.75" customHeight="1" x14ac:dyDescent="0.25">
      <c r="A691" s="9" t="s">
        <v>1</v>
      </c>
      <c r="B691" s="9" t="s">
        <v>1</v>
      </c>
      <c r="C691" s="8">
        <v>1314112</v>
      </c>
      <c r="D691" s="7">
        <v>9</v>
      </c>
      <c r="E691" s="6" t="s">
        <v>12</v>
      </c>
      <c r="F691" s="5">
        <v>17987626.98</v>
      </c>
      <c r="G691" s="5">
        <v>12000000</v>
      </c>
      <c r="H691" s="5">
        <v>2499984.0499999998</v>
      </c>
      <c r="I691" s="5">
        <v>487547.5</v>
      </c>
      <c r="J691" s="5">
        <f t="shared" si="80"/>
        <v>2012436.5499999998</v>
      </c>
      <c r="K691" s="4">
        <f t="shared" si="75"/>
        <v>0.1950202442291582</v>
      </c>
    </row>
    <row r="692" spans="1:17" s="1" customFormat="1" ht="27.75" customHeight="1" x14ac:dyDescent="0.25">
      <c r="A692" s="44" t="s">
        <v>9</v>
      </c>
      <c r="B692" s="44" t="s">
        <v>9</v>
      </c>
      <c r="C692" s="44" t="s">
        <v>9</v>
      </c>
      <c r="D692" s="24">
        <v>1315</v>
      </c>
      <c r="E692" s="23" t="s">
        <v>71</v>
      </c>
      <c r="F692" s="22">
        <v>694519657.76000011</v>
      </c>
      <c r="G692" s="22">
        <v>696729636.02450001</v>
      </c>
      <c r="H692" s="22">
        <f>SUMIF($B$693:$B$709,"chap",H693:H709)</f>
        <v>1075745129.52</v>
      </c>
      <c r="I692" s="22">
        <f>SUMIF($B$693:$B$709,"chap",I693:I709)</f>
        <v>913851661.75999999</v>
      </c>
      <c r="J692" s="22">
        <f>SUMIF($B$693:$B$709,"chap",J693:J709)</f>
        <v>161893467.75999996</v>
      </c>
      <c r="K692" s="21">
        <f t="shared" si="75"/>
        <v>0.84950573949404051</v>
      </c>
    </row>
    <row r="693" spans="1:17" s="15" customFormat="1" ht="27.75" customHeight="1" x14ac:dyDescent="0.25">
      <c r="A693" s="20" t="s">
        <v>7</v>
      </c>
      <c r="B693" s="20" t="s">
        <v>7</v>
      </c>
      <c r="C693" s="20" t="s">
        <v>7</v>
      </c>
      <c r="D693" s="19">
        <v>13151</v>
      </c>
      <c r="E693" s="18" t="s">
        <v>6</v>
      </c>
      <c r="F693" s="17">
        <v>694519657.76000011</v>
      </c>
      <c r="G693" s="17">
        <v>696729636.02450001</v>
      </c>
      <c r="H693" s="17">
        <f>SUMIF($B$694:$B$709,"section",H694:H709)</f>
        <v>1075745129.52</v>
      </c>
      <c r="I693" s="17">
        <f>SUMIF($B$694:$B$709,"section",I694:I709)</f>
        <v>913851661.75999999</v>
      </c>
      <c r="J693" s="17">
        <f>SUMIF($B$694:$B$709,"section",J694:J709)</f>
        <v>161893467.75999996</v>
      </c>
      <c r="K693" s="16">
        <f t="shared" si="75"/>
        <v>0.84950573949404051</v>
      </c>
    </row>
    <row r="694" spans="1:17" s="1" customFormat="1" ht="27.75" customHeight="1" x14ac:dyDescent="0.25">
      <c r="A694" s="43" t="s">
        <v>5</v>
      </c>
      <c r="B694" s="43" t="s">
        <v>5</v>
      </c>
      <c r="C694" s="43" t="s">
        <v>5</v>
      </c>
      <c r="D694" s="13">
        <v>1315111</v>
      </c>
      <c r="E694" s="12" t="s">
        <v>56</v>
      </c>
      <c r="F694" s="11">
        <v>133974332.96000001</v>
      </c>
      <c r="G694" s="11">
        <v>321808587.22100002</v>
      </c>
      <c r="H694" s="11">
        <f>SUMIF($B$695:$B$701,"article",H695:H701)</f>
        <v>668082316.94000006</v>
      </c>
      <c r="I694" s="11">
        <f>SUMIF($B$695:$B$701,"article",I695:I701)</f>
        <v>614037667.83000004</v>
      </c>
      <c r="J694" s="11">
        <f>SUMIF($B$695:$B$701,"article",J695:J701)</f>
        <v>54044649.10999997</v>
      </c>
      <c r="K694" s="10">
        <f t="shared" si="75"/>
        <v>0.91910480529175009</v>
      </c>
    </row>
    <row r="695" spans="1:17" s="3" customFormat="1" ht="27.75" customHeight="1" x14ac:dyDescent="0.25">
      <c r="A695" s="9" t="s">
        <v>1</v>
      </c>
      <c r="B695" s="9" t="s">
        <v>1</v>
      </c>
      <c r="C695" s="8">
        <v>1315111</v>
      </c>
      <c r="D695" s="7">
        <v>1</v>
      </c>
      <c r="E695" s="6" t="s">
        <v>3</v>
      </c>
      <c r="F695" s="5">
        <v>81668614.960000008</v>
      </c>
      <c r="G695" s="5">
        <v>266046118.24600002</v>
      </c>
      <c r="H695" s="5">
        <v>503158965.10000002</v>
      </c>
      <c r="I695" s="5">
        <v>457558130.01000005</v>
      </c>
      <c r="J695" s="5">
        <f t="shared" ref="J695:J701" si="81">H695-I695</f>
        <v>45600835.089999974</v>
      </c>
      <c r="K695" s="4">
        <f t="shared" si="75"/>
        <v>0.90937091803395165</v>
      </c>
    </row>
    <row r="696" spans="1:17" s="3" customFormat="1" ht="27.75" customHeight="1" x14ac:dyDescent="0.25">
      <c r="A696" s="9" t="s">
        <v>1</v>
      </c>
      <c r="B696" s="9" t="s">
        <v>1</v>
      </c>
      <c r="C696" s="8">
        <v>1315111</v>
      </c>
      <c r="D696" s="7">
        <v>2</v>
      </c>
      <c r="E696" s="6" t="s">
        <v>2</v>
      </c>
      <c r="F696" s="5">
        <v>9066084</v>
      </c>
      <c r="G696" s="5">
        <v>14847850.150000002</v>
      </c>
      <c r="H696" s="5">
        <v>11012140</v>
      </c>
      <c r="I696" s="5">
        <v>14354537.82</v>
      </c>
      <c r="J696" s="5">
        <f t="shared" si="81"/>
        <v>-3342397.8200000003</v>
      </c>
      <c r="K696" s="4">
        <f t="shared" si="75"/>
        <v>1.3035193722564371</v>
      </c>
    </row>
    <row r="697" spans="1:17" s="3" customFormat="1" ht="27.75" customHeight="1" x14ac:dyDescent="0.25">
      <c r="A697" s="9" t="s">
        <v>1</v>
      </c>
      <c r="B697" s="9" t="s">
        <v>1</v>
      </c>
      <c r="C697" s="8">
        <v>1315111</v>
      </c>
      <c r="D697" s="7">
        <v>3</v>
      </c>
      <c r="E697" s="6" t="s">
        <v>15</v>
      </c>
      <c r="F697" s="5">
        <v>5939642</v>
      </c>
      <c r="G697" s="5">
        <v>1004118.8250000001</v>
      </c>
      <c r="H697" s="5">
        <v>19043778.489999998</v>
      </c>
      <c r="I697" s="5">
        <v>12100000</v>
      </c>
      <c r="J697" s="5">
        <f t="shared" si="81"/>
        <v>6943778.4899999984</v>
      </c>
      <c r="K697" s="4">
        <f t="shared" si="75"/>
        <v>0.63537811082783713</v>
      </c>
    </row>
    <row r="698" spans="1:17" s="3" customFormat="1" ht="27.75" customHeight="1" x14ac:dyDescent="0.25">
      <c r="A698" s="9" t="s">
        <v>1</v>
      </c>
      <c r="B698" s="9" t="s">
        <v>1</v>
      </c>
      <c r="C698" s="8">
        <v>1315111</v>
      </c>
      <c r="D698" s="7">
        <v>4</v>
      </c>
      <c r="E698" s="6" t="s">
        <v>14</v>
      </c>
      <c r="F698" s="5">
        <v>0</v>
      </c>
      <c r="G698" s="5">
        <v>500000</v>
      </c>
      <c r="H698" s="5">
        <v>7000000</v>
      </c>
      <c r="I698" s="5">
        <v>0</v>
      </c>
      <c r="J698" s="5">
        <f t="shared" si="81"/>
        <v>7000000</v>
      </c>
      <c r="K698" s="4">
        <f t="shared" si="75"/>
        <v>0</v>
      </c>
    </row>
    <row r="699" spans="1:17" s="3" customFormat="1" ht="27.75" customHeight="1" x14ac:dyDescent="0.25">
      <c r="A699" s="9" t="s">
        <v>1</v>
      </c>
      <c r="B699" s="9" t="s">
        <v>1</v>
      </c>
      <c r="C699" s="8">
        <v>1315111</v>
      </c>
      <c r="D699" s="7">
        <v>5</v>
      </c>
      <c r="E699" s="6" t="s">
        <v>13</v>
      </c>
      <c r="F699" s="5">
        <v>0</v>
      </c>
      <c r="G699" s="5">
        <v>0</v>
      </c>
      <c r="H699" s="5">
        <v>600000</v>
      </c>
      <c r="I699" s="5">
        <v>0</v>
      </c>
      <c r="J699" s="5">
        <f t="shared" si="81"/>
        <v>600000</v>
      </c>
      <c r="K699" s="4">
        <f t="shared" si="75"/>
        <v>0</v>
      </c>
    </row>
    <row r="700" spans="1:17" s="3" customFormat="1" ht="27.75" customHeight="1" x14ac:dyDescent="0.25">
      <c r="A700" s="9" t="s">
        <v>1</v>
      </c>
      <c r="B700" s="9" t="s">
        <v>1</v>
      </c>
      <c r="C700" s="8">
        <v>1315111</v>
      </c>
      <c r="D700" s="7">
        <v>7</v>
      </c>
      <c r="E700" s="6" t="s">
        <v>0</v>
      </c>
      <c r="F700" s="5">
        <v>1299992</v>
      </c>
      <c r="G700" s="5">
        <v>0</v>
      </c>
      <c r="H700" s="5">
        <v>2621100</v>
      </c>
      <c r="I700" s="5">
        <v>5500000</v>
      </c>
      <c r="J700" s="5">
        <f t="shared" si="81"/>
        <v>-2878900</v>
      </c>
      <c r="K700" s="4">
        <f t="shared" si="75"/>
        <v>0</v>
      </c>
    </row>
    <row r="701" spans="1:17" s="3" customFormat="1" ht="27.75" customHeight="1" x14ac:dyDescent="0.25">
      <c r="A701" s="9" t="s">
        <v>1</v>
      </c>
      <c r="B701" s="9" t="s">
        <v>1</v>
      </c>
      <c r="C701" s="8">
        <v>1315111</v>
      </c>
      <c r="D701" s="7">
        <v>9</v>
      </c>
      <c r="E701" s="6" t="s">
        <v>12</v>
      </c>
      <c r="F701" s="5">
        <v>36000000</v>
      </c>
      <c r="G701" s="5">
        <v>39410500</v>
      </c>
      <c r="H701" s="5">
        <v>124646333.34999999</v>
      </c>
      <c r="I701" s="5">
        <v>124525000</v>
      </c>
      <c r="J701" s="5">
        <f t="shared" si="81"/>
        <v>121333.34999999404</v>
      </c>
      <c r="K701" s="4">
        <f t="shared" si="75"/>
        <v>0.99902657906783909</v>
      </c>
      <c r="L701" s="31" t="e">
        <f>SUM(#REF!)</f>
        <v>#REF!</v>
      </c>
      <c r="M701" s="31" t="e">
        <f>SUM(#REF!)</f>
        <v>#REF!</v>
      </c>
      <c r="N701" s="31" t="e">
        <f>SUM(#REF!)</f>
        <v>#REF!</v>
      </c>
      <c r="O701" s="31" t="e">
        <f>SUM(#REF!)</f>
        <v>#REF!</v>
      </c>
      <c r="P701" s="31" t="e">
        <f>SUM(#REF!)</f>
        <v>#REF!</v>
      </c>
      <c r="Q701" s="31" t="e">
        <f>SUM(#REF!)</f>
        <v>#REF!</v>
      </c>
    </row>
    <row r="702" spans="1:17" s="1" customFormat="1" ht="27.75" customHeight="1" x14ac:dyDescent="0.25">
      <c r="A702" s="14" t="s">
        <v>5</v>
      </c>
      <c r="B702" s="14" t="s">
        <v>5</v>
      </c>
      <c r="C702" s="14" t="s">
        <v>5</v>
      </c>
      <c r="D702" s="13">
        <v>1315112</v>
      </c>
      <c r="E702" s="12" t="s">
        <v>55</v>
      </c>
      <c r="F702" s="11">
        <v>560545324.80000007</v>
      </c>
      <c r="G702" s="11">
        <v>374921048.8035</v>
      </c>
      <c r="H702" s="11">
        <f>SUMIF($B$703:$B$709,"article",H703:H709)</f>
        <v>407662812.57999998</v>
      </c>
      <c r="I702" s="11">
        <f>SUMIF($B$703:$B$709,"article",I703:I709)</f>
        <v>299813993.93000001</v>
      </c>
      <c r="J702" s="11">
        <f>SUMIF($B$703:$B$709,"article",J703:J709)</f>
        <v>107848818.64999999</v>
      </c>
      <c r="K702" s="10">
        <f t="shared" si="75"/>
        <v>0.73544602224703615</v>
      </c>
    </row>
    <row r="703" spans="1:17" s="3" customFormat="1" ht="27.75" customHeight="1" x14ac:dyDescent="0.25">
      <c r="A703" s="9" t="s">
        <v>1</v>
      </c>
      <c r="B703" s="9" t="s">
        <v>1</v>
      </c>
      <c r="C703" s="8">
        <v>1315112</v>
      </c>
      <c r="D703" s="7">
        <v>1</v>
      </c>
      <c r="E703" s="6" t="s">
        <v>3</v>
      </c>
      <c r="F703" s="5">
        <v>257990120.80000007</v>
      </c>
      <c r="G703" s="5">
        <v>126310167.294</v>
      </c>
      <c r="H703" s="5">
        <v>160246141.5</v>
      </c>
      <c r="I703" s="5">
        <v>104684109.25</v>
      </c>
      <c r="J703" s="5">
        <f t="shared" ref="J703:J709" si="82">H703-I703</f>
        <v>55562032.25</v>
      </c>
      <c r="K703" s="4">
        <f t="shared" si="75"/>
        <v>0.65327070137286269</v>
      </c>
    </row>
    <row r="704" spans="1:17" s="3" customFormat="1" ht="27.75" customHeight="1" x14ac:dyDescent="0.25">
      <c r="A704" s="9" t="s">
        <v>1</v>
      </c>
      <c r="B704" s="9" t="s">
        <v>1</v>
      </c>
      <c r="C704" s="8">
        <v>1315112</v>
      </c>
      <c r="D704" s="7">
        <v>2</v>
      </c>
      <c r="E704" s="6" t="s">
        <v>2</v>
      </c>
      <c r="F704" s="5">
        <v>38390187.996000007</v>
      </c>
      <c r="G704" s="5">
        <v>42742112.1545</v>
      </c>
      <c r="H704" s="5">
        <v>30047201.98</v>
      </c>
      <c r="I704" s="5">
        <v>33056024.68</v>
      </c>
      <c r="J704" s="5">
        <f t="shared" si="82"/>
        <v>-3008822.6999999993</v>
      </c>
      <c r="K704" s="4">
        <f t="shared" si="75"/>
        <v>1.1001365352422077</v>
      </c>
    </row>
    <row r="705" spans="1:17" s="3" customFormat="1" ht="27.75" customHeight="1" x14ac:dyDescent="0.25">
      <c r="A705" s="9" t="s">
        <v>1</v>
      </c>
      <c r="B705" s="9" t="s">
        <v>1</v>
      </c>
      <c r="C705" s="8">
        <v>1315112</v>
      </c>
      <c r="D705" s="7">
        <v>3</v>
      </c>
      <c r="E705" s="6" t="s">
        <v>15</v>
      </c>
      <c r="F705" s="5">
        <v>61020374.003999993</v>
      </c>
      <c r="G705" s="5">
        <v>133757769.355</v>
      </c>
      <c r="H705" s="5">
        <v>124631929.11</v>
      </c>
      <c r="I705" s="5">
        <v>95148860</v>
      </c>
      <c r="J705" s="5">
        <f t="shared" si="82"/>
        <v>29483069.109999999</v>
      </c>
      <c r="K705" s="4">
        <f t="shared" si="75"/>
        <v>0.76343887701538926</v>
      </c>
    </row>
    <row r="706" spans="1:17" s="3" customFormat="1" ht="27.75" customHeight="1" x14ac:dyDescent="0.25">
      <c r="A706" s="9" t="s">
        <v>1</v>
      </c>
      <c r="B706" s="9" t="s">
        <v>1</v>
      </c>
      <c r="C706" s="8">
        <v>1315112</v>
      </c>
      <c r="D706" s="7">
        <v>4</v>
      </c>
      <c r="E706" s="6" t="s">
        <v>14</v>
      </c>
      <c r="F706" s="5">
        <v>15061522</v>
      </c>
      <c r="G706" s="5">
        <v>6700500</v>
      </c>
      <c r="H706" s="5">
        <v>20460739.989999998</v>
      </c>
      <c r="I706" s="5">
        <v>3300000</v>
      </c>
      <c r="J706" s="5">
        <f t="shared" si="82"/>
        <v>17160739.989999998</v>
      </c>
      <c r="K706" s="4">
        <f t="shared" si="75"/>
        <v>0.16128448930062378</v>
      </c>
    </row>
    <row r="707" spans="1:17" s="3" customFormat="1" ht="27.75" customHeight="1" x14ac:dyDescent="0.25">
      <c r="A707" s="9" t="s">
        <v>1</v>
      </c>
      <c r="B707" s="9" t="s">
        <v>1</v>
      </c>
      <c r="C707" s="8">
        <v>1315112</v>
      </c>
      <c r="D707" s="7">
        <v>5</v>
      </c>
      <c r="E707" s="6" t="s">
        <v>13</v>
      </c>
      <c r="F707" s="5">
        <v>0</v>
      </c>
      <c r="G707" s="5">
        <v>0</v>
      </c>
      <c r="H707" s="5">
        <v>0</v>
      </c>
      <c r="I707" s="5">
        <v>0</v>
      </c>
      <c r="J707" s="5">
        <f t="shared" si="82"/>
        <v>0</v>
      </c>
      <c r="K707" s="4">
        <f t="shared" si="75"/>
        <v>0</v>
      </c>
    </row>
    <row r="708" spans="1:17" s="3" customFormat="1" ht="27.75" customHeight="1" x14ac:dyDescent="0.25">
      <c r="A708" s="9" t="s">
        <v>1</v>
      </c>
      <c r="B708" s="9" t="s">
        <v>1</v>
      </c>
      <c r="C708" s="8">
        <v>1315112</v>
      </c>
      <c r="D708" s="7">
        <v>7</v>
      </c>
      <c r="E708" s="6" t="s">
        <v>0</v>
      </c>
      <c r="F708" s="5">
        <v>199996</v>
      </c>
      <c r="G708" s="5">
        <v>0</v>
      </c>
      <c r="H708" s="5">
        <v>3026800</v>
      </c>
      <c r="I708" s="5">
        <v>0</v>
      </c>
      <c r="J708" s="5">
        <f t="shared" si="82"/>
        <v>3026800</v>
      </c>
      <c r="K708" s="4">
        <f t="shared" ref="K708:K771" si="83">IF(G708&lt;&gt;0,I708/H708,0)</f>
        <v>0</v>
      </c>
    </row>
    <row r="709" spans="1:17" s="3" customFormat="1" ht="27.75" customHeight="1" x14ac:dyDescent="0.25">
      <c r="A709" s="9" t="s">
        <v>1</v>
      </c>
      <c r="B709" s="9" t="s">
        <v>1</v>
      </c>
      <c r="C709" s="8">
        <v>1315112</v>
      </c>
      <c r="D709" s="7">
        <v>9</v>
      </c>
      <c r="E709" s="6" t="s">
        <v>12</v>
      </c>
      <c r="F709" s="5">
        <v>187883124</v>
      </c>
      <c r="G709" s="5">
        <v>65410500</v>
      </c>
      <c r="H709" s="5">
        <v>69250000</v>
      </c>
      <c r="I709" s="5">
        <v>63625000</v>
      </c>
      <c r="J709" s="5">
        <f t="shared" si="82"/>
        <v>5625000</v>
      </c>
      <c r="K709" s="4">
        <f t="shared" si="83"/>
        <v>0.91877256317689526</v>
      </c>
      <c r="L709" s="31" t="e">
        <f>SUM(#REF!)</f>
        <v>#REF!</v>
      </c>
      <c r="M709" s="31" t="e">
        <f>SUM(#REF!)</f>
        <v>#REF!</v>
      </c>
      <c r="N709" s="31" t="e">
        <f>SUM(#REF!)</f>
        <v>#REF!</v>
      </c>
      <c r="O709" s="31" t="e">
        <f>SUM(#REF!)</f>
        <v>#REF!</v>
      </c>
      <c r="P709" s="31" t="e">
        <f>SUM(#REF!)</f>
        <v>#REF!</v>
      </c>
      <c r="Q709" s="31" t="e">
        <f>SUM(#REF!)</f>
        <v>#REF!</v>
      </c>
    </row>
    <row r="710" spans="1:17" s="1" customFormat="1" ht="27.75" customHeight="1" x14ac:dyDescent="0.25">
      <c r="A710" s="39" t="s">
        <v>52</v>
      </c>
      <c r="B710" s="39" t="s">
        <v>52</v>
      </c>
      <c r="C710" s="39" t="s">
        <v>52</v>
      </c>
      <c r="D710" s="38">
        <v>14</v>
      </c>
      <c r="E710" s="37" t="s">
        <v>70</v>
      </c>
      <c r="F710" s="36">
        <v>1769436464.1409998</v>
      </c>
      <c r="G710" s="36">
        <v>1841389550.4540002</v>
      </c>
      <c r="H710" s="36">
        <f>SUMIF($B$711:$B$846,"MIN",H711:H846)</f>
        <v>2866175425.23</v>
      </c>
      <c r="I710" s="36">
        <f>SUMIF($B$711:$B$846,"MIN",I711:I846)</f>
        <v>2403432302.8800001</v>
      </c>
      <c r="J710" s="36">
        <f>SUMIF($B$711:$B$846,"MIN",J711:J846)</f>
        <v>462743122.35000008</v>
      </c>
      <c r="K710" s="35">
        <f t="shared" si="83"/>
        <v>0.83855031402592306</v>
      </c>
    </row>
    <row r="711" spans="1:17" s="1" customFormat="1" ht="27.75" customHeight="1" x14ac:dyDescent="0.25">
      <c r="A711" s="25" t="s">
        <v>9</v>
      </c>
      <c r="B711" s="25" t="s">
        <v>9</v>
      </c>
      <c r="C711" s="25" t="s">
        <v>9</v>
      </c>
      <c r="D711" s="24">
        <v>1411</v>
      </c>
      <c r="E711" s="23" t="s">
        <v>69</v>
      </c>
      <c r="F711" s="22">
        <v>185752089.92899996</v>
      </c>
      <c r="G711" s="22">
        <v>219559030.88749999</v>
      </c>
      <c r="H711" s="22">
        <f>SUMIF($B$712:$B$728,"chap",H712:H728)</f>
        <v>358739775.18000001</v>
      </c>
      <c r="I711" s="22">
        <f>SUMIF($B$712:$B$728,"chap",I712:I728)</f>
        <v>228370118.81999999</v>
      </c>
      <c r="J711" s="22">
        <f>SUMIF($B$712:$B$728,"chap",J712:J728)</f>
        <v>130369656.36000001</v>
      </c>
      <c r="K711" s="21">
        <f t="shared" si="83"/>
        <v>0.63658990337888743</v>
      </c>
    </row>
    <row r="712" spans="1:17" s="15" customFormat="1" ht="27.75" customHeight="1" x14ac:dyDescent="0.25">
      <c r="A712" s="20" t="s">
        <v>7</v>
      </c>
      <c r="B712" s="20" t="s">
        <v>7</v>
      </c>
      <c r="C712" s="20" t="s">
        <v>7</v>
      </c>
      <c r="D712" s="19">
        <v>14111</v>
      </c>
      <c r="E712" s="18" t="s">
        <v>6</v>
      </c>
      <c r="F712" s="17">
        <v>185752089.92899996</v>
      </c>
      <c r="G712" s="17">
        <v>219559030.88749999</v>
      </c>
      <c r="H712" s="17">
        <f>SUMIF($B$713:$B$728,"section",H713:H728)</f>
        <v>358739775.18000001</v>
      </c>
      <c r="I712" s="17">
        <f>SUMIF($B$713:$B$728,"section",I713:I728)</f>
        <v>228370118.81999999</v>
      </c>
      <c r="J712" s="17">
        <f>SUMIF($B$713:$B$728,"section",J713:J728)</f>
        <v>130369656.36000001</v>
      </c>
      <c r="K712" s="16">
        <f t="shared" si="83"/>
        <v>0.63658990337888743</v>
      </c>
    </row>
    <row r="713" spans="1:17" s="1" customFormat="1" ht="27.75" customHeight="1" x14ac:dyDescent="0.25">
      <c r="A713" s="14" t="s">
        <v>5</v>
      </c>
      <c r="B713" s="14" t="s">
        <v>5</v>
      </c>
      <c r="C713" s="14" t="s">
        <v>5</v>
      </c>
      <c r="D713" s="13">
        <v>1411111</v>
      </c>
      <c r="E713" s="12" t="s">
        <v>56</v>
      </c>
      <c r="F713" s="11">
        <v>185752089.92899996</v>
      </c>
      <c r="G713" s="11">
        <v>219559030.88749999</v>
      </c>
      <c r="H713" s="11">
        <f>SUMIF($B$714:$B$720,"article",H714:H720)</f>
        <v>0</v>
      </c>
      <c r="I713" s="11">
        <f>SUMIF($B$714:$B$720,"article",I714:I720)</f>
        <v>0</v>
      </c>
      <c r="J713" s="11">
        <f>SUMIF($B$714:$B$720,"article",J714:J720)</f>
        <v>0</v>
      </c>
      <c r="K713" s="10" t="e">
        <f t="shared" si="83"/>
        <v>#DIV/0!</v>
      </c>
    </row>
    <row r="714" spans="1:17" s="3" customFormat="1" ht="27.75" customHeight="1" x14ac:dyDescent="0.25">
      <c r="A714" s="9" t="s">
        <v>1</v>
      </c>
      <c r="B714" s="9" t="s">
        <v>1</v>
      </c>
      <c r="C714" s="8">
        <v>1411111</v>
      </c>
      <c r="D714" s="7">
        <v>1</v>
      </c>
      <c r="E714" s="6" t="s">
        <v>3</v>
      </c>
      <c r="F714" s="5">
        <v>84418763</v>
      </c>
      <c r="G714" s="5">
        <v>113743484</v>
      </c>
      <c r="H714" s="5">
        <v>0</v>
      </c>
      <c r="I714" s="5">
        <v>0</v>
      </c>
      <c r="J714" s="5">
        <f t="shared" ref="J714:J720" si="84">H714-I714</f>
        <v>0</v>
      </c>
      <c r="K714" s="4" t="e">
        <f t="shared" si="83"/>
        <v>#DIV/0!</v>
      </c>
    </row>
    <row r="715" spans="1:17" s="3" customFormat="1" ht="27.75" customHeight="1" x14ac:dyDescent="0.25">
      <c r="A715" s="9" t="s">
        <v>1</v>
      </c>
      <c r="B715" s="9" t="s">
        <v>1</v>
      </c>
      <c r="C715" s="8">
        <v>1411111</v>
      </c>
      <c r="D715" s="7">
        <v>2</v>
      </c>
      <c r="E715" s="6" t="s">
        <v>2</v>
      </c>
      <c r="F715" s="5">
        <v>16585515.739</v>
      </c>
      <c r="G715" s="5">
        <v>9153078.0300000012</v>
      </c>
      <c r="H715" s="5">
        <v>0</v>
      </c>
      <c r="I715" s="5">
        <v>0</v>
      </c>
      <c r="J715" s="5">
        <f t="shared" si="84"/>
        <v>0</v>
      </c>
      <c r="K715" s="4" t="e">
        <f t="shared" si="83"/>
        <v>#DIV/0!</v>
      </c>
    </row>
    <row r="716" spans="1:17" s="3" customFormat="1" ht="27.75" customHeight="1" x14ac:dyDescent="0.25">
      <c r="A716" s="9" t="s">
        <v>1</v>
      </c>
      <c r="B716" s="9" t="s">
        <v>1</v>
      </c>
      <c r="C716" s="8">
        <v>1411111</v>
      </c>
      <c r="D716" s="7">
        <v>3</v>
      </c>
      <c r="E716" s="6" t="s">
        <v>15</v>
      </c>
      <c r="F716" s="5">
        <v>11904352</v>
      </c>
      <c r="G716" s="5">
        <v>13687292.8575</v>
      </c>
      <c r="H716" s="5">
        <v>0</v>
      </c>
      <c r="I716" s="5">
        <v>0</v>
      </c>
      <c r="J716" s="5">
        <f t="shared" si="84"/>
        <v>0</v>
      </c>
      <c r="K716" s="4" t="e">
        <f t="shared" si="83"/>
        <v>#DIV/0!</v>
      </c>
    </row>
    <row r="717" spans="1:17" s="3" customFormat="1" ht="27.75" customHeight="1" x14ac:dyDescent="0.25">
      <c r="A717" s="9" t="s">
        <v>1</v>
      </c>
      <c r="B717" s="9" t="s">
        <v>1</v>
      </c>
      <c r="C717" s="8">
        <v>1411111</v>
      </c>
      <c r="D717" s="7">
        <v>4</v>
      </c>
      <c r="E717" s="6" t="s">
        <v>14</v>
      </c>
      <c r="F717" s="5">
        <v>9405975.2400000002</v>
      </c>
      <c r="G717" s="5">
        <v>8676176</v>
      </c>
      <c r="H717" s="5">
        <v>0</v>
      </c>
      <c r="I717" s="5">
        <v>0</v>
      </c>
      <c r="J717" s="5">
        <f t="shared" si="84"/>
        <v>0</v>
      </c>
      <c r="K717" s="4" t="e">
        <f t="shared" si="83"/>
        <v>#DIV/0!</v>
      </c>
    </row>
    <row r="718" spans="1:17" s="3" customFormat="1" ht="27.75" customHeight="1" x14ac:dyDescent="0.25">
      <c r="A718" s="9" t="s">
        <v>1</v>
      </c>
      <c r="B718" s="9" t="s">
        <v>1</v>
      </c>
      <c r="C718" s="8">
        <v>1411111</v>
      </c>
      <c r="D718" s="7">
        <v>5</v>
      </c>
      <c r="E718" s="6" t="s">
        <v>13</v>
      </c>
      <c r="F718" s="5">
        <v>0</v>
      </c>
      <c r="G718" s="5">
        <v>0</v>
      </c>
      <c r="H718" s="5">
        <v>0</v>
      </c>
      <c r="I718" s="5">
        <v>0</v>
      </c>
      <c r="J718" s="5">
        <f t="shared" si="84"/>
        <v>0</v>
      </c>
      <c r="K718" s="4">
        <f t="shared" si="83"/>
        <v>0</v>
      </c>
    </row>
    <row r="719" spans="1:17" s="3" customFormat="1" ht="27.75" customHeight="1" x14ac:dyDescent="0.25">
      <c r="A719" s="9" t="s">
        <v>1</v>
      </c>
      <c r="B719" s="9" t="s">
        <v>1</v>
      </c>
      <c r="C719" s="8">
        <v>1411111</v>
      </c>
      <c r="D719" s="7">
        <v>7</v>
      </c>
      <c r="E719" s="6" t="s">
        <v>0</v>
      </c>
      <c r="F719" s="5">
        <v>59392772</v>
      </c>
      <c r="G719" s="5">
        <v>70255050</v>
      </c>
      <c r="H719" s="5">
        <v>0</v>
      </c>
      <c r="I719" s="5">
        <v>0</v>
      </c>
      <c r="J719" s="5">
        <f t="shared" si="84"/>
        <v>0</v>
      </c>
      <c r="K719" s="4" t="e">
        <f t="shared" si="83"/>
        <v>#DIV/0!</v>
      </c>
    </row>
    <row r="720" spans="1:17" s="3" customFormat="1" ht="27.75" customHeight="1" x14ac:dyDescent="0.25">
      <c r="A720" s="9" t="s">
        <v>1</v>
      </c>
      <c r="B720" s="9" t="s">
        <v>1</v>
      </c>
      <c r="C720" s="8">
        <v>1411111</v>
      </c>
      <c r="D720" s="7">
        <v>9</v>
      </c>
      <c r="E720" s="6" t="s">
        <v>12</v>
      </c>
      <c r="F720" s="5">
        <v>4044711.9499999993</v>
      </c>
      <c r="G720" s="5">
        <v>4043950</v>
      </c>
      <c r="H720" s="5">
        <v>0</v>
      </c>
      <c r="I720" s="5">
        <v>0</v>
      </c>
      <c r="J720" s="5">
        <f t="shared" si="84"/>
        <v>0</v>
      </c>
      <c r="K720" s="4" t="e">
        <f t="shared" si="83"/>
        <v>#DIV/0!</v>
      </c>
    </row>
    <row r="721" spans="1:11" s="1" customFormat="1" ht="27.75" customHeight="1" x14ac:dyDescent="0.25">
      <c r="A721" s="14" t="s">
        <v>5</v>
      </c>
      <c r="B721" s="14" t="s">
        <v>5</v>
      </c>
      <c r="C721" s="14" t="s">
        <v>5</v>
      </c>
      <c r="D721" s="13">
        <v>1411112</v>
      </c>
      <c r="E721" s="12" t="s">
        <v>55</v>
      </c>
      <c r="F721" s="11">
        <v>185752089.92899996</v>
      </c>
      <c r="G721" s="11">
        <v>219559030.88749999</v>
      </c>
      <c r="H721" s="11">
        <f>SUMIF($B$722:$B$728,"article",H722:H728)</f>
        <v>358739775.18000001</v>
      </c>
      <c r="I721" s="11">
        <f>SUMIF($B$722:$B$728,"article",I722:I728)</f>
        <v>228370118.81999999</v>
      </c>
      <c r="J721" s="11">
        <f>SUMIF($B$722:$B$728,"article",J722:J728)</f>
        <v>130369656.36000001</v>
      </c>
      <c r="K721" s="10">
        <f t="shared" si="83"/>
        <v>0.63658990337888743</v>
      </c>
    </row>
    <row r="722" spans="1:11" s="3" customFormat="1" ht="27.75" customHeight="1" x14ac:dyDescent="0.25">
      <c r="A722" s="9" t="s">
        <v>1</v>
      </c>
      <c r="B722" s="9" t="s">
        <v>1</v>
      </c>
      <c r="C722" s="8">
        <v>1411112</v>
      </c>
      <c r="D722" s="7">
        <v>1</v>
      </c>
      <c r="E722" s="6" t="s">
        <v>3</v>
      </c>
      <c r="F722" s="5">
        <v>84418763</v>
      </c>
      <c r="G722" s="5">
        <v>113743484</v>
      </c>
      <c r="H722" s="5">
        <v>209871073.40000001</v>
      </c>
      <c r="I722" s="5">
        <v>188694719.81999999</v>
      </c>
      <c r="J722" s="5">
        <f t="shared" ref="J722:J728" si="85">H722-I722</f>
        <v>21176353.580000013</v>
      </c>
      <c r="K722" s="4">
        <f t="shared" si="83"/>
        <v>0.89909827382623941</v>
      </c>
    </row>
    <row r="723" spans="1:11" s="3" customFormat="1" ht="27.75" customHeight="1" x14ac:dyDescent="0.25">
      <c r="A723" s="9" t="s">
        <v>1</v>
      </c>
      <c r="B723" s="9" t="s">
        <v>1</v>
      </c>
      <c r="C723" s="8">
        <v>1411112</v>
      </c>
      <c r="D723" s="7">
        <v>2</v>
      </c>
      <c r="E723" s="6" t="s">
        <v>2</v>
      </c>
      <c r="F723" s="5">
        <v>16585515.739</v>
      </c>
      <c r="G723" s="5">
        <v>9153078.0300000012</v>
      </c>
      <c r="H723" s="5">
        <v>24823343.02</v>
      </c>
      <c r="I723" s="5">
        <v>12578279</v>
      </c>
      <c r="J723" s="5">
        <f t="shared" si="85"/>
        <v>12245064.02</v>
      </c>
      <c r="K723" s="4">
        <f t="shared" si="83"/>
        <v>0.50671172653360053</v>
      </c>
    </row>
    <row r="724" spans="1:11" s="3" customFormat="1" ht="27.75" customHeight="1" x14ac:dyDescent="0.25">
      <c r="A724" s="9" t="s">
        <v>1</v>
      </c>
      <c r="B724" s="9" t="s">
        <v>1</v>
      </c>
      <c r="C724" s="8">
        <v>1411112</v>
      </c>
      <c r="D724" s="7">
        <v>3</v>
      </c>
      <c r="E724" s="6" t="s">
        <v>15</v>
      </c>
      <c r="F724" s="5">
        <v>11904352</v>
      </c>
      <c r="G724" s="5">
        <v>13687292.8575</v>
      </c>
      <c r="H724" s="5">
        <v>40925358.75</v>
      </c>
      <c r="I724" s="5">
        <v>27097120</v>
      </c>
      <c r="J724" s="5">
        <f t="shared" si="85"/>
        <v>13828238.75</v>
      </c>
      <c r="K724" s="4">
        <f t="shared" si="83"/>
        <v>0.66211075058688396</v>
      </c>
    </row>
    <row r="725" spans="1:11" s="3" customFormat="1" ht="27.75" customHeight="1" x14ac:dyDescent="0.25">
      <c r="A725" s="9" t="s">
        <v>1</v>
      </c>
      <c r="B725" s="9" t="s">
        <v>1</v>
      </c>
      <c r="C725" s="8">
        <v>1411112</v>
      </c>
      <c r="D725" s="7">
        <v>4</v>
      </c>
      <c r="E725" s="6" t="s">
        <v>14</v>
      </c>
      <c r="F725" s="5">
        <v>9405975.2400000002</v>
      </c>
      <c r="G725" s="5">
        <v>8676176</v>
      </c>
      <c r="H725" s="5">
        <v>8500000</v>
      </c>
      <c r="I725" s="5">
        <v>0</v>
      </c>
      <c r="J725" s="5">
        <f t="shared" si="85"/>
        <v>8500000</v>
      </c>
      <c r="K725" s="4">
        <f t="shared" si="83"/>
        <v>0</v>
      </c>
    </row>
    <row r="726" spans="1:11" s="3" customFormat="1" ht="27.75" customHeight="1" x14ac:dyDescent="0.25">
      <c r="A726" s="9" t="s">
        <v>1</v>
      </c>
      <c r="B726" s="9" t="s">
        <v>1</v>
      </c>
      <c r="C726" s="8">
        <v>1411112</v>
      </c>
      <c r="D726" s="7">
        <v>5</v>
      </c>
      <c r="E726" s="6" t="s">
        <v>13</v>
      </c>
      <c r="F726" s="5">
        <v>0</v>
      </c>
      <c r="G726" s="5">
        <v>0</v>
      </c>
      <c r="H726" s="5">
        <v>0</v>
      </c>
      <c r="I726" s="5">
        <v>0</v>
      </c>
      <c r="J726" s="5">
        <f t="shared" si="85"/>
        <v>0</v>
      </c>
      <c r="K726" s="4">
        <f t="shared" si="83"/>
        <v>0</v>
      </c>
    </row>
    <row r="727" spans="1:11" s="3" customFormat="1" ht="27.75" customHeight="1" x14ac:dyDescent="0.25">
      <c r="A727" s="9" t="s">
        <v>1</v>
      </c>
      <c r="B727" s="9" t="s">
        <v>1</v>
      </c>
      <c r="C727" s="8">
        <v>1411112</v>
      </c>
      <c r="D727" s="7">
        <v>7</v>
      </c>
      <c r="E727" s="6" t="s">
        <v>0</v>
      </c>
      <c r="F727" s="5">
        <v>59392772</v>
      </c>
      <c r="G727" s="5">
        <v>70255050</v>
      </c>
      <c r="H727" s="5">
        <v>70620000.010000005</v>
      </c>
      <c r="I727" s="5">
        <v>0</v>
      </c>
      <c r="J727" s="5">
        <f t="shared" si="85"/>
        <v>70620000.010000005</v>
      </c>
      <c r="K727" s="4">
        <f t="shared" si="83"/>
        <v>0</v>
      </c>
    </row>
    <row r="728" spans="1:11" s="3" customFormat="1" ht="27.75" customHeight="1" x14ac:dyDescent="0.25">
      <c r="A728" s="9" t="s">
        <v>1</v>
      </c>
      <c r="B728" s="9" t="s">
        <v>1</v>
      </c>
      <c r="C728" s="8">
        <v>1411112</v>
      </c>
      <c r="D728" s="7">
        <v>9</v>
      </c>
      <c r="E728" s="6" t="s">
        <v>12</v>
      </c>
      <c r="F728" s="5">
        <v>4044711.9499999993</v>
      </c>
      <c r="G728" s="5">
        <v>4043950</v>
      </c>
      <c r="H728" s="5">
        <v>4000000</v>
      </c>
      <c r="I728" s="5">
        <v>0</v>
      </c>
      <c r="J728" s="5">
        <f t="shared" si="85"/>
        <v>4000000</v>
      </c>
      <c r="K728" s="4">
        <f t="shared" si="83"/>
        <v>0</v>
      </c>
    </row>
    <row r="729" spans="1:11" s="1" customFormat="1" ht="27.75" customHeight="1" x14ac:dyDescent="0.25">
      <c r="A729" s="25" t="s">
        <v>9</v>
      </c>
      <c r="B729" s="25" t="s">
        <v>9</v>
      </c>
      <c r="C729" s="25" t="s">
        <v>9</v>
      </c>
      <c r="D729" s="24">
        <v>1412</v>
      </c>
      <c r="E729" s="23" t="s">
        <v>68</v>
      </c>
      <c r="F729" s="22">
        <v>1246456927.7920001</v>
      </c>
      <c r="G729" s="22">
        <v>1296026785.9725001</v>
      </c>
      <c r="H729" s="22">
        <f>SUMIF($B$730:$B$812,"chap",H730:H812)</f>
        <v>1908638740.7</v>
      </c>
      <c r="I729" s="22">
        <f>SUMIF($B$730:$B$812,"chap",I730:I812)</f>
        <v>1663552368.53</v>
      </c>
      <c r="J729" s="22">
        <f>SUMIF($B$730:$B$812,"chap",J730:J812)</f>
        <v>245086372.17000008</v>
      </c>
      <c r="K729" s="21">
        <f t="shared" si="83"/>
        <v>0.87159101041818221</v>
      </c>
    </row>
    <row r="730" spans="1:11" s="15" customFormat="1" ht="27.75" customHeight="1" x14ac:dyDescent="0.25">
      <c r="A730" s="20" t="s">
        <v>7</v>
      </c>
      <c r="B730" s="20" t="s">
        <v>7</v>
      </c>
      <c r="C730" s="20" t="s">
        <v>7</v>
      </c>
      <c r="D730" s="19">
        <v>14121</v>
      </c>
      <c r="E730" s="18" t="s">
        <v>6</v>
      </c>
      <c r="F730" s="17">
        <v>1246456927.7920001</v>
      </c>
      <c r="G730" s="17">
        <v>1296026785.9725001</v>
      </c>
      <c r="H730" s="17">
        <f>SUMIF($B$731:$B$812,"section",H731:H812)</f>
        <v>1908638740.7</v>
      </c>
      <c r="I730" s="17">
        <f>SUMIF($B$731:$B$812,"section",I731:I812)</f>
        <v>1663552368.53</v>
      </c>
      <c r="J730" s="17">
        <f>SUMIF($B$731:$B$812,"section",J731:J812)</f>
        <v>245086372.17000008</v>
      </c>
      <c r="K730" s="16">
        <f t="shared" si="83"/>
        <v>0.87159101041818221</v>
      </c>
    </row>
    <row r="731" spans="1:11" s="1" customFormat="1" ht="27.75" customHeight="1" x14ac:dyDescent="0.25">
      <c r="A731" s="14" t="s">
        <v>5</v>
      </c>
      <c r="B731" s="14" t="s">
        <v>5</v>
      </c>
      <c r="C731" s="14" t="s">
        <v>5</v>
      </c>
      <c r="D731" s="13">
        <v>1412111</v>
      </c>
      <c r="E731" s="12" t="s">
        <v>56</v>
      </c>
      <c r="F731" s="11">
        <v>115235382.92200001</v>
      </c>
      <c r="G731" s="11">
        <v>153665836.36750001</v>
      </c>
      <c r="H731" s="11">
        <f>SUMIF($B$732:$B$738,"article",H732:H738)</f>
        <v>214604875.53</v>
      </c>
      <c r="I731" s="11">
        <f>SUMIF($B$732:$B$738,"article",I732:I738)</f>
        <v>181801857.15000001</v>
      </c>
      <c r="J731" s="11">
        <f>SUMIF($B$732:$B$738,"article",J732:J738)</f>
        <v>32803018.380000006</v>
      </c>
      <c r="K731" s="10">
        <f t="shared" si="83"/>
        <v>0.84714690987803587</v>
      </c>
    </row>
    <row r="732" spans="1:11" s="40" customFormat="1" ht="27.75" customHeight="1" x14ac:dyDescent="0.25">
      <c r="A732" s="42" t="s">
        <v>1</v>
      </c>
      <c r="B732" s="42" t="s">
        <v>1</v>
      </c>
      <c r="C732" s="8">
        <v>1412111</v>
      </c>
      <c r="D732" s="41">
        <v>1</v>
      </c>
      <c r="E732" s="6" t="s">
        <v>3</v>
      </c>
      <c r="F732" s="5">
        <v>59851225.920000002</v>
      </c>
      <c r="G732" s="5">
        <v>67874227.666500002</v>
      </c>
      <c r="H732" s="5">
        <v>81188687.859999999</v>
      </c>
      <c r="I732" s="5">
        <v>69928146.900000006</v>
      </c>
      <c r="J732" s="5">
        <f t="shared" ref="J732:J738" si="86">H732-I732</f>
        <v>11260540.959999993</v>
      </c>
      <c r="K732" s="4">
        <f t="shared" si="83"/>
        <v>0.86130406517448066</v>
      </c>
    </row>
    <row r="733" spans="1:11" s="3" customFormat="1" ht="27.75" customHeight="1" x14ac:dyDescent="0.25">
      <c r="A733" s="9" t="s">
        <v>1</v>
      </c>
      <c r="B733" s="9" t="s">
        <v>1</v>
      </c>
      <c r="C733" s="8">
        <v>1412111</v>
      </c>
      <c r="D733" s="7">
        <v>2</v>
      </c>
      <c r="E733" s="6" t="s">
        <v>2</v>
      </c>
      <c r="F733" s="5">
        <v>20212808.469999999</v>
      </c>
      <c r="G733" s="5">
        <v>20514559.521000002</v>
      </c>
      <c r="H733" s="5">
        <v>60723913.490000002</v>
      </c>
      <c r="I733" s="5">
        <v>61312442.979999989</v>
      </c>
      <c r="J733" s="5">
        <f t="shared" si="86"/>
        <v>-588529.48999998719</v>
      </c>
      <c r="K733" s="4">
        <f t="shared" si="83"/>
        <v>1.0096918900014062</v>
      </c>
    </row>
    <row r="734" spans="1:11" s="3" customFormat="1" ht="27.75" customHeight="1" x14ac:dyDescent="0.25">
      <c r="A734" s="9" t="s">
        <v>1</v>
      </c>
      <c r="B734" s="9" t="s">
        <v>1</v>
      </c>
      <c r="C734" s="8">
        <v>1412111</v>
      </c>
      <c r="D734" s="7">
        <v>3</v>
      </c>
      <c r="E734" s="6" t="s">
        <v>15</v>
      </c>
      <c r="F734" s="5">
        <v>0</v>
      </c>
      <c r="G734" s="5">
        <v>2895756</v>
      </c>
      <c r="H734" s="5">
        <v>9454371.9900000002</v>
      </c>
      <c r="I734" s="5">
        <v>4313253.3000000007</v>
      </c>
      <c r="J734" s="5">
        <f t="shared" si="86"/>
        <v>5141118.6899999995</v>
      </c>
      <c r="K734" s="4">
        <f t="shared" si="83"/>
        <v>0.4562178539793208</v>
      </c>
    </row>
    <row r="735" spans="1:11" s="3" customFormat="1" ht="27.75" customHeight="1" x14ac:dyDescent="0.25">
      <c r="A735" s="9" t="s">
        <v>1</v>
      </c>
      <c r="B735" s="9" t="s">
        <v>1</v>
      </c>
      <c r="C735" s="8">
        <v>1412111</v>
      </c>
      <c r="D735" s="7">
        <v>4</v>
      </c>
      <c r="E735" s="6" t="s">
        <v>14</v>
      </c>
      <c r="F735" s="5">
        <v>3993853.4520000005</v>
      </c>
      <c r="G735" s="5">
        <v>4301359.5</v>
      </c>
      <c r="H735" s="5">
        <v>8364280.2000000002</v>
      </c>
      <c r="I735" s="5">
        <v>4948406.9700000007</v>
      </c>
      <c r="J735" s="5">
        <f t="shared" si="86"/>
        <v>3415873.2299999995</v>
      </c>
      <c r="K735" s="4">
        <f t="shared" si="83"/>
        <v>0.59161181257414119</v>
      </c>
    </row>
    <row r="736" spans="1:11" s="3" customFormat="1" ht="27.75" customHeight="1" x14ac:dyDescent="0.25">
      <c r="A736" s="9" t="s">
        <v>1</v>
      </c>
      <c r="B736" s="9" t="s">
        <v>1</v>
      </c>
      <c r="C736" s="8">
        <v>1412111</v>
      </c>
      <c r="D736" s="7">
        <v>5</v>
      </c>
      <c r="E736" s="6" t="s">
        <v>13</v>
      </c>
      <c r="F736" s="5">
        <v>0</v>
      </c>
      <c r="G736" s="5">
        <v>0</v>
      </c>
      <c r="H736" s="5">
        <v>1072700</v>
      </c>
      <c r="I736" s="5">
        <v>111232</v>
      </c>
      <c r="J736" s="5">
        <f t="shared" si="86"/>
        <v>961468</v>
      </c>
      <c r="K736" s="4">
        <f t="shared" si="83"/>
        <v>0</v>
      </c>
    </row>
    <row r="737" spans="1:11" s="3" customFormat="1" ht="27.75" customHeight="1" x14ac:dyDescent="0.25">
      <c r="A737" s="9" t="s">
        <v>1</v>
      </c>
      <c r="B737" s="9" t="s">
        <v>1</v>
      </c>
      <c r="C737" s="8">
        <v>1412111</v>
      </c>
      <c r="D737" s="7">
        <v>7</v>
      </c>
      <c r="E737" s="6" t="s">
        <v>0</v>
      </c>
      <c r="F737" s="5">
        <v>13000000.08</v>
      </c>
      <c r="G737" s="5">
        <v>12888120</v>
      </c>
      <c r="H737" s="5">
        <v>9511000</v>
      </c>
      <c r="I737" s="5">
        <v>7500000</v>
      </c>
      <c r="J737" s="5">
        <f t="shared" si="86"/>
        <v>2011000</v>
      </c>
      <c r="K737" s="4">
        <f t="shared" si="83"/>
        <v>0.78856061402586475</v>
      </c>
    </row>
    <row r="738" spans="1:11" s="3" customFormat="1" ht="27.75" customHeight="1" x14ac:dyDescent="0.25">
      <c r="A738" s="9" t="s">
        <v>1</v>
      </c>
      <c r="B738" s="9" t="s">
        <v>1</v>
      </c>
      <c r="C738" s="8">
        <v>1412111</v>
      </c>
      <c r="D738" s="7">
        <v>9</v>
      </c>
      <c r="E738" s="6" t="s">
        <v>12</v>
      </c>
      <c r="F738" s="5">
        <v>18177495</v>
      </c>
      <c r="G738" s="5">
        <v>45191813.680000007</v>
      </c>
      <c r="H738" s="5">
        <v>44289921.990000002</v>
      </c>
      <c r="I738" s="5">
        <v>33688375</v>
      </c>
      <c r="J738" s="5">
        <f t="shared" si="86"/>
        <v>10601546.990000002</v>
      </c>
      <c r="K738" s="4">
        <f t="shared" si="83"/>
        <v>0.76063297216026549</v>
      </c>
    </row>
    <row r="739" spans="1:11" s="1" customFormat="1" ht="27.75" customHeight="1" x14ac:dyDescent="0.25">
      <c r="A739" s="14" t="s">
        <v>5</v>
      </c>
      <c r="B739" s="14" t="s">
        <v>5</v>
      </c>
      <c r="C739" s="14" t="s">
        <v>5</v>
      </c>
      <c r="D739" s="13">
        <v>1412112</v>
      </c>
      <c r="E739" s="12" t="s">
        <v>55</v>
      </c>
      <c r="F739" s="11">
        <v>275168723.85600001</v>
      </c>
      <c r="G739" s="11">
        <v>239361262.07299998</v>
      </c>
      <c r="H739" s="11">
        <f>SUMIF($B$740:$B$746,"article",H740:H746)</f>
        <v>345481769.12</v>
      </c>
      <c r="I739" s="11">
        <f>SUMIF($B$740:$B$746,"article",I740:I746)</f>
        <v>300206010.88</v>
      </c>
      <c r="J739" s="11">
        <f>SUMIF($B$740:$B$746,"article",J740:J746)</f>
        <v>45275758.240000054</v>
      </c>
      <c r="K739" s="10">
        <f t="shared" si="83"/>
        <v>0.86894892209413843</v>
      </c>
    </row>
    <row r="740" spans="1:11" s="3" customFormat="1" ht="27.75" customHeight="1" x14ac:dyDescent="0.25">
      <c r="A740" s="9" t="s">
        <v>1</v>
      </c>
      <c r="B740" s="9" t="s">
        <v>1</v>
      </c>
      <c r="C740" s="8">
        <v>1412112</v>
      </c>
      <c r="D740" s="7">
        <v>1</v>
      </c>
      <c r="E740" s="6" t="s">
        <v>3</v>
      </c>
      <c r="F740" s="5">
        <v>74378501</v>
      </c>
      <c r="G740" s="5">
        <v>79137450.376999989</v>
      </c>
      <c r="H740" s="5">
        <v>163824374.11000001</v>
      </c>
      <c r="I740" s="5">
        <v>129512353.47000001</v>
      </c>
      <c r="J740" s="5">
        <f t="shared" ref="J740:J746" si="87">H740-I740</f>
        <v>34312020.640000001</v>
      </c>
      <c r="K740" s="4">
        <f t="shared" si="83"/>
        <v>0.79055607063109445</v>
      </c>
    </row>
    <row r="741" spans="1:11" s="3" customFormat="1" ht="27.75" customHeight="1" x14ac:dyDescent="0.25">
      <c r="A741" s="9" t="s">
        <v>1</v>
      </c>
      <c r="B741" s="9" t="s">
        <v>1</v>
      </c>
      <c r="C741" s="8">
        <v>1412112</v>
      </c>
      <c r="D741" s="7">
        <v>2</v>
      </c>
      <c r="E741" s="6" t="s">
        <v>2</v>
      </c>
      <c r="F741" s="5">
        <v>33552529.506000005</v>
      </c>
      <c r="G741" s="5">
        <v>13264172.296</v>
      </c>
      <c r="H741" s="5">
        <v>4253243.32</v>
      </c>
      <c r="I741" s="5">
        <v>4711435</v>
      </c>
      <c r="J741" s="5">
        <f t="shared" si="87"/>
        <v>-458191.6799999997</v>
      </c>
      <c r="K741" s="4">
        <f t="shared" si="83"/>
        <v>1.1077275964545568</v>
      </c>
    </row>
    <row r="742" spans="1:11" s="3" customFormat="1" ht="27.75" customHeight="1" x14ac:dyDescent="0.25">
      <c r="A742" s="9" t="s">
        <v>1</v>
      </c>
      <c r="B742" s="9" t="s">
        <v>1</v>
      </c>
      <c r="C742" s="8">
        <v>1412112</v>
      </c>
      <c r="D742" s="7">
        <v>3</v>
      </c>
      <c r="E742" s="6" t="s">
        <v>15</v>
      </c>
      <c r="F742" s="5">
        <v>9.0000001713633537E-2</v>
      </c>
      <c r="G742" s="5">
        <v>17822236.399999999</v>
      </c>
      <c r="H742" s="5">
        <v>80157628.290000007</v>
      </c>
      <c r="I742" s="5">
        <v>88433034.779999971</v>
      </c>
      <c r="J742" s="5">
        <f t="shared" si="87"/>
        <v>-8275406.4899999648</v>
      </c>
      <c r="K742" s="4">
        <f t="shared" si="83"/>
        <v>1.1032391634650243</v>
      </c>
    </row>
    <row r="743" spans="1:11" s="3" customFormat="1" ht="27.75" customHeight="1" x14ac:dyDescent="0.25">
      <c r="A743" s="9" t="s">
        <v>1</v>
      </c>
      <c r="B743" s="9" t="s">
        <v>1</v>
      </c>
      <c r="C743" s="8">
        <v>1412112</v>
      </c>
      <c r="D743" s="7">
        <v>4</v>
      </c>
      <c r="E743" s="6" t="s">
        <v>14</v>
      </c>
      <c r="F743" s="5">
        <v>11863799.191999998</v>
      </c>
      <c r="G743" s="5">
        <v>13169403</v>
      </c>
      <c r="H743" s="5">
        <v>3074270.2</v>
      </c>
      <c r="I743" s="5">
        <v>938057.9</v>
      </c>
      <c r="J743" s="5">
        <f t="shared" si="87"/>
        <v>2136212.3000000003</v>
      </c>
      <c r="K743" s="4">
        <f t="shared" si="83"/>
        <v>0.30513189764517118</v>
      </c>
    </row>
    <row r="744" spans="1:11" s="3" customFormat="1" ht="27.75" customHeight="1" x14ac:dyDescent="0.25">
      <c r="A744" s="9" t="s">
        <v>1</v>
      </c>
      <c r="B744" s="9" t="s">
        <v>1</v>
      </c>
      <c r="C744" s="8">
        <v>1412112</v>
      </c>
      <c r="D744" s="7">
        <v>5</v>
      </c>
      <c r="E744" s="6" t="s">
        <v>13</v>
      </c>
      <c r="F744" s="5">
        <v>0</v>
      </c>
      <c r="G744" s="5">
        <v>0</v>
      </c>
      <c r="H744" s="5">
        <v>0</v>
      </c>
      <c r="I744" s="5">
        <v>0</v>
      </c>
      <c r="J744" s="5">
        <f t="shared" si="87"/>
        <v>0</v>
      </c>
      <c r="K744" s="4">
        <f t="shared" si="83"/>
        <v>0</v>
      </c>
    </row>
    <row r="745" spans="1:11" s="3" customFormat="1" ht="27.75" customHeight="1" x14ac:dyDescent="0.25">
      <c r="A745" s="9" t="s">
        <v>1</v>
      </c>
      <c r="B745" s="9" t="s">
        <v>1</v>
      </c>
      <c r="C745" s="8">
        <v>1412112</v>
      </c>
      <c r="D745" s="7">
        <v>7</v>
      </c>
      <c r="E745" s="6" t="s">
        <v>0</v>
      </c>
      <c r="F745" s="5">
        <v>6.6000000108033419E-2</v>
      </c>
      <c r="G745" s="5">
        <v>0</v>
      </c>
      <c r="H745" s="5">
        <v>0</v>
      </c>
      <c r="I745" s="5">
        <v>0</v>
      </c>
      <c r="J745" s="5">
        <f t="shared" si="87"/>
        <v>0</v>
      </c>
      <c r="K745" s="4">
        <f t="shared" si="83"/>
        <v>0</v>
      </c>
    </row>
    <row r="746" spans="1:11" s="3" customFormat="1" ht="27.75" customHeight="1" x14ac:dyDescent="0.25">
      <c r="A746" s="9" t="s">
        <v>1</v>
      </c>
      <c r="B746" s="9" t="s">
        <v>1</v>
      </c>
      <c r="C746" s="8">
        <v>1412112</v>
      </c>
      <c r="D746" s="7">
        <v>9</v>
      </c>
      <c r="E746" s="6" t="s">
        <v>12</v>
      </c>
      <c r="F746" s="5">
        <v>155373894.00199997</v>
      </c>
      <c r="G746" s="5">
        <v>115968000</v>
      </c>
      <c r="H746" s="5">
        <v>94172253.200000003</v>
      </c>
      <c r="I746" s="5">
        <v>76611129.729999989</v>
      </c>
      <c r="J746" s="5">
        <f t="shared" si="87"/>
        <v>17561123.470000014</v>
      </c>
      <c r="K746" s="4">
        <f t="shared" si="83"/>
        <v>0.81352125628018834</v>
      </c>
    </row>
    <row r="747" spans="1:11" s="1" customFormat="1" ht="27.75" customHeight="1" x14ac:dyDescent="0.25">
      <c r="A747" s="14" t="s">
        <v>5</v>
      </c>
      <c r="B747" s="14" t="s">
        <v>5</v>
      </c>
      <c r="C747" s="14" t="s">
        <v>5</v>
      </c>
      <c r="D747" s="13">
        <v>1412113</v>
      </c>
      <c r="E747" s="12" t="s">
        <v>67</v>
      </c>
      <c r="F747" s="11">
        <v>56164740.740000002</v>
      </c>
      <c r="G747" s="11">
        <v>54223059.950000003</v>
      </c>
      <c r="H747" s="11">
        <f>SUMIF($B$748:$B$754,"article",H748:H754)</f>
        <v>94106368.140000001</v>
      </c>
      <c r="I747" s="11">
        <f>SUMIF($B$748:$B$754,"article",I748:I754)</f>
        <v>83234256.289999992</v>
      </c>
      <c r="J747" s="11">
        <f>SUMIF($B$748:$B$754,"article",J748:J754)</f>
        <v>10872111.850000001</v>
      </c>
      <c r="K747" s="10">
        <f t="shared" si="83"/>
        <v>0.88446996664640376</v>
      </c>
    </row>
    <row r="748" spans="1:11" s="3" customFormat="1" ht="27.75" customHeight="1" x14ac:dyDescent="0.25">
      <c r="A748" s="9" t="s">
        <v>1</v>
      </c>
      <c r="B748" s="9" t="s">
        <v>1</v>
      </c>
      <c r="C748" s="8">
        <v>1412113</v>
      </c>
      <c r="D748" s="7">
        <v>1</v>
      </c>
      <c r="E748" s="6" t="s">
        <v>3</v>
      </c>
      <c r="F748" s="5">
        <v>37425068.340000004</v>
      </c>
      <c r="G748" s="5">
        <v>37655059.950000003</v>
      </c>
      <c r="H748" s="5">
        <v>61415895.5</v>
      </c>
      <c r="I748" s="5">
        <v>50850603.920000002</v>
      </c>
      <c r="J748" s="5">
        <f t="shared" ref="J748:J754" si="88">H748-I748</f>
        <v>10565291.579999998</v>
      </c>
      <c r="K748" s="4">
        <f t="shared" si="83"/>
        <v>0.82797138275057802</v>
      </c>
    </row>
    <row r="749" spans="1:11" s="3" customFormat="1" ht="27.75" customHeight="1" x14ac:dyDescent="0.25">
      <c r="A749" s="9" t="s">
        <v>1</v>
      </c>
      <c r="B749" s="9" t="s">
        <v>1</v>
      </c>
      <c r="C749" s="8">
        <v>1412113</v>
      </c>
      <c r="D749" s="7">
        <v>2</v>
      </c>
      <c r="E749" s="6" t="s">
        <v>2</v>
      </c>
      <c r="F749" s="5">
        <v>18739672.399999999</v>
      </c>
      <c r="G749" s="5">
        <v>16568000</v>
      </c>
      <c r="H749" s="5">
        <v>32690472.640000001</v>
      </c>
      <c r="I749" s="5">
        <v>32383652.369999997</v>
      </c>
      <c r="J749" s="5">
        <f t="shared" si="88"/>
        <v>306820.27000000328</v>
      </c>
      <c r="K749" s="4">
        <f t="shared" si="83"/>
        <v>0.99061438256403245</v>
      </c>
    </row>
    <row r="750" spans="1:11" s="3" customFormat="1" ht="27.75" customHeight="1" x14ac:dyDescent="0.25">
      <c r="A750" s="9" t="s">
        <v>1</v>
      </c>
      <c r="B750" s="9" t="s">
        <v>1</v>
      </c>
      <c r="C750" s="8">
        <v>1412113</v>
      </c>
      <c r="D750" s="7">
        <v>3</v>
      </c>
      <c r="E750" s="6" t="s">
        <v>15</v>
      </c>
      <c r="F750" s="5">
        <v>0</v>
      </c>
      <c r="G750" s="5">
        <v>0</v>
      </c>
      <c r="H750" s="5">
        <v>0</v>
      </c>
      <c r="I750" s="5">
        <v>0</v>
      </c>
      <c r="J750" s="5">
        <f t="shared" si="88"/>
        <v>0</v>
      </c>
      <c r="K750" s="4">
        <f t="shared" si="83"/>
        <v>0</v>
      </c>
    </row>
    <row r="751" spans="1:11" s="3" customFormat="1" ht="27.75" customHeight="1" x14ac:dyDescent="0.25">
      <c r="A751" s="9" t="s">
        <v>1</v>
      </c>
      <c r="B751" s="9" t="s">
        <v>1</v>
      </c>
      <c r="C751" s="8">
        <v>1412113</v>
      </c>
      <c r="D751" s="7">
        <v>4</v>
      </c>
      <c r="E751" s="6" t="s">
        <v>14</v>
      </c>
      <c r="F751" s="5">
        <v>0</v>
      </c>
      <c r="G751" s="5">
        <v>0</v>
      </c>
      <c r="H751" s="5">
        <v>0</v>
      </c>
      <c r="I751" s="5">
        <v>0</v>
      </c>
      <c r="J751" s="5">
        <f t="shared" si="88"/>
        <v>0</v>
      </c>
      <c r="K751" s="4">
        <f t="shared" si="83"/>
        <v>0</v>
      </c>
    </row>
    <row r="752" spans="1:11" s="3" customFormat="1" ht="27.75" customHeight="1" x14ac:dyDescent="0.25">
      <c r="A752" s="9" t="s">
        <v>1</v>
      </c>
      <c r="B752" s="9" t="s">
        <v>1</v>
      </c>
      <c r="C752" s="8">
        <v>1412113</v>
      </c>
      <c r="D752" s="7">
        <v>5</v>
      </c>
      <c r="E752" s="6" t="s">
        <v>13</v>
      </c>
      <c r="F752" s="5">
        <v>0</v>
      </c>
      <c r="G752" s="5">
        <v>0</v>
      </c>
      <c r="H752" s="5">
        <v>0</v>
      </c>
      <c r="I752" s="5">
        <v>0</v>
      </c>
      <c r="J752" s="5">
        <f t="shared" si="88"/>
        <v>0</v>
      </c>
      <c r="K752" s="4">
        <f t="shared" si="83"/>
        <v>0</v>
      </c>
    </row>
    <row r="753" spans="1:17" s="3" customFormat="1" ht="27.75" customHeight="1" x14ac:dyDescent="0.25">
      <c r="A753" s="9" t="s">
        <v>1</v>
      </c>
      <c r="B753" s="9" t="s">
        <v>1</v>
      </c>
      <c r="C753" s="8">
        <v>1412113</v>
      </c>
      <c r="D753" s="7">
        <v>7</v>
      </c>
      <c r="E753" s="6" t="s">
        <v>0</v>
      </c>
      <c r="F753" s="5">
        <v>0</v>
      </c>
      <c r="G753" s="5">
        <v>0</v>
      </c>
      <c r="H753" s="5">
        <v>0</v>
      </c>
      <c r="I753" s="5">
        <v>0</v>
      </c>
      <c r="J753" s="5">
        <f t="shared" si="88"/>
        <v>0</v>
      </c>
      <c r="K753" s="4">
        <f t="shared" si="83"/>
        <v>0</v>
      </c>
    </row>
    <row r="754" spans="1:17" s="3" customFormat="1" ht="27.75" customHeight="1" x14ac:dyDescent="0.25">
      <c r="A754" s="9" t="s">
        <v>1</v>
      </c>
      <c r="B754" s="9" t="s">
        <v>1</v>
      </c>
      <c r="C754" s="8">
        <v>1412113</v>
      </c>
      <c r="D754" s="7">
        <v>9</v>
      </c>
      <c r="E754" s="6" t="s">
        <v>12</v>
      </c>
      <c r="F754" s="5">
        <v>0</v>
      </c>
      <c r="G754" s="5">
        <v>0</v>
      </c>
      <c r="H754" s="5">
        <v>0</v>
      </c>
      <c r="I754" s="5">
        <v>0</v>
      </c>
      <c r="J754" s="5">
        <f t="shared" si="88"/>
        <v>0</v>
      </c>
      <c r="K754" s="4">
        <f t="shared" si="83"/>
        <v>0</v>
      </c>
    </row>
    <row r="755" spans="1:17" s="1" customFormat="1" ht="27.75" customHeight="1" x14ac:dyDescent="0.25">
      <c r="A755" s="14" t="s">
        <v>5</v>
      </c>
      <c r="B755" s="14" t="s">
        <v>5</v>
      </c>
      <c r="C755" s="14" t="s">
        <v>5</v>
      </c>
      <c r="D755" s="13">
        <v>1412114</v>
      </c>
      <c r="E755" s="12" t="s">
        <v>66</v>
      </c>
      <c r="F755" s="11">
        <v>70851656.340000004</v>
      </c>
      <c r="G755" s="11">
        <v>68601312.122000009</v>
      </c>
      <c r="H755" s="11">
        <f>SUMIF($B$756:$B$762,"article",H756:H762)</f>
        <v>89700194.180000007</v>
      </c>
      <c r="I755" s="11">
        <f>SUMIF($B$756:$B$762,"article",I756:I762)</f>
        <v>73930553.540000007</v>
      </c>
      <c r="J755" s="11">
        <f>SUMIF($B$756:$B$762,"article",J756:J762)</f>
        <v>15769640.639999997</v>
      </c>
      <c r="K755" s="10">
        <f t="shared" si="83"/>
        <v>0.82419613709692419</v>
      </c>
    </row>
    <row r="756" spans="1:17" s="3" customFormat="1" ht="27.75" customHeight="1" x14ac:dyDescent="0.25">
      <c r="A756" s="9" t="s">
        <v>1</v>
      </c>
      <c r="B756" s="9" t="s">
        <v>1</v>
      </c>
      <c r="C756" s="8">
        <v>1412114</v>
      </c>
      <c r="D756" s="7">
        <v>1</v>
      </c>
      <c r="E756" s="6" t="s">
        <v>3</v>
      </c>
      <c r="F756" s="5">
        <v>37558780.290000007</v>
      </c>
      <c r="G756" s="5">
        <v>37672385.648000002</v>
      </c>
      <c r="H756" s="5">
        <v>62390578.060000002</v>
      </c>
      <c r="I756" s="5">
        <v>47877450.070000008</v>
      </c>
      <c r="J756" s="5">
        <f t="shared" ref="J756:J762" si="89">H756-I756</f>
        <v>14513127.989999995</v>
      </c>
      <c r="K756" s="4">
        <f t="shared" si="83"/>
        <v>0.7673826971751575</v>
      </c>
    </row>
    <row r="757" spans="1:17" s="3" customFormat="1" ht="27.75" customHeight="1" x14ac:dyDescent="0.25">
      <c r="A757" s="9" t="s">
        <v>1</v>
      </c>
      <c r="B757" s="9" t="s">
        <v>1</v>
      </c>
      <c r="C757" s="8">
        <v>1412114</v>
      </c>
      <c r="D757" s="7">
        <v>2</v>
      </c>
      <c r="E757" s="6" t="s">
        <v>2</v>
      </c>
      <c r="F757" s="5">
        <v>33292876.049999997</v>
      </c>
      <c r="G757" s="5">
        <v>30928926.473999999</v>
      </c>
      <c r="H757" s="5">
        <v>27309616.120000001</v>
      </c>
      <c r="I757" s="5">
        <v>26053103.469999999</v>
      </c>
      <c r="J757" s="5">
        <f t="shared" si="89"/>
        <v>1256512.6500000022</v>
      </c>
      <c r="K757" s="4">
        <f t="shared" si="83"/>
        <v>0.95399010207690893</v>
      </c>
    </row>
    <row r="758" spans="1:17" s="3" customFormat="1" ht="27.75" customHeight="1" x14ac:dyDescent="0.25">
      <c r="A758" s="9" t="s">
        <v>1</v>
      </c>
      <c r="B758" s="9" t="s">
        <v>1</v>
      </c>
      <c r="C758" s="8">
        <v>1412114</v>
      </c>
      <c r="D758" s="7">
        <v>3</v>
      </c>
      <c r="E758" s="6" t="s">
        <v>15</v>
      </c>
      <c r="F758" s="5">
        <v>0</v>
      </c>
      <c r="G758" s="5">
        <v>0</v>
      </c>
      <c r="H758" s="5">
        <v>0</v>
      </c>
      <c r="I758" s="5">
        <v>0</v>
      </c>
      <c r="J758" s="5">
        <f t="shared" si="89"/>
        <v>0</v>
      </c>
      <c r="K758" s="4">
        <f t="shared" si="83"/>
        <v>0</v>
      </c>
    </row>
    <row r="759" spans="1:17" s="3" customFormat="1" ht="27.75" customHeight="1" x14ac:dyDescent="0.25">
      <c r="A759" s="9" t="s">
        <v>1</v>
      </c>
      <c r="B759" s="9" t="s">
        <v>1</v>
      </c>
      <c r="C759" s="8">
        <v>1412114</v>
      </c>
      <c r="D759" s="7">
        <v>4</v>
      </c>
      <c r="E759" s="6" t="s">
        <v>14</v>
      </c>
      <c r="F759" s="5">
        <v>0</v>
      </c>
      <c r="G759" s="5">
        <v>0</v>
      </c>
      <c r="H759" s="5">
        <v>0</v>
      </c>
      <c r="I759" s="5">
        <v>0</v>
      </c>
      <c r="J759" s="5">
        <f t="shared" si="89"/>
        <v>0</v>
      </c>
      <c r="K759" s="4">
        <f t="shared" si="83"/>
        <v>0</v>
      </c>
    </row>
    <row r="760" spans="1:17" s="3" customFormat="1" ht="27.75" customHeight="1" x14ac:dyDescent="0.25">
      <c r="A760" s="9" t="s">
        <v>1</v>
      </c>
      <c r="B760" s="9" t="s">
        <v>1</v>
      </c>
      <c r="C760" s="8">
        <v>1412114</v>
      </c>
      <c r="D760" s="7">
        <v>5</v>
      </c>
      <c r="E760" s="6" t="s">
        <v>13</v>
      </c>
      <c r="F760" s="5">
        <v>0</v>
      </c>
      <c r="G760" s="5">
        <v>0</v>
      </c>
      <c r="H760" s="5">
        <v>0</v>
      </c>
      <c r="I760" s="5">
        <v>0</v>
      </c>
      <c r="J760" s="5">
        <f t="shared" si="89"/>
        <v>0</v>
      </c>
      <c r="K760" s="4">
        <f t="shared" si="83"/>
        <v>0</v>
      </c>
    </row>
    <row r="761" spans="1:17" s="3" customFormat="1" ht="27.75" customHeight="1" x14ac:dyDescent="0.25">
      <c r="A761" s="9" t="s">
        <v>1</v>
      </c>
      <c r="B761" s="9" t="s">
        <v>1</v>
      </c>
      <c r="C761" s="8">
        <v>1412114</v>
      </c>
      <c r="D761" s="7">
        <v>7</v>
      </c>
      <c r="E761" s="6" t="s">
        <v>0</v>
      </c>
      <c r="F761" s="5">
        <v>0</v>
      </c>
      <c r="G761" s="5">
        <v>0</v>
      </c>
      <c r="H761" s="5">
        <v>0</v>
      </c>
      <c r="I761" s="5">
        <v>0</v>
      </c>
      <c r="J761" s="5">
        <f t="shared" si="89"/>
        <v>0</v>
      </c>
      <c r="K761" s="4">
        <f t="shared" si="83"/>
        <v>0</v>
      </c>
    </row>
    <row r="762" spans="1:17" s="3" customFormat="1" ht="27.75" customHeight="1" x14ac:dyDescent="0.25">
      <c r="A762" s="9" t="s">
        <v>1</v>
      </c>
      <c r="B762" s="9" t="s">
        <v>1</v>
      </c>
      <c r="C762" s="8">
        <v>1412114</v>
      </c>
      <c r="D762" s="7">
        <v>9</v>
      </c>
      <c r="E762" s="6" t="s">
        <v>12</v>
      </c>
      <c r="F762" s="5">
        <v>0</v>
      </c>
      <c r="G762" s="5">
        <v>0</v>
      </c>
      <c r="H762" s="5">
        <v>0</v>
      </c>
      <c r="I762" s="5">
        <v>0</v>
      </c>
      <c r="J762" s="5">
        <f t="shared" si="89"/>
        <v>0</v>
      </c>
      <c r="K762" s="4">
        <f t="shared" si="83"/>
        <v>0</v>
      </c>
      <c r="L762" s="31" t="e">
        <f>SUM(#REF!)</f>
        <v>#REF!</v>
      </c>
      <c r="M762" s="31" t="e">
        <f>SUM(#REF!)</f>
        <v>#REF!</v>
      </c>
      <c r="N762" s="31" t="e">
        <f>SUM(#REF!)</f>
        <v>#REF!</v>
      </c>
      <c r="O762" s="31" t="e">
        <f>SUM(#REF!)</f>
        <v>#REF!</v>
      </c>
      <c r="P762" s="31" t="e">
        <f>SUM(#REF!)</f>
        <v>#REF!</v>
      </c>
      <c r="Q762" s="31" t="e">
        <f>SUM(#REF!)</f>
        <v>#REF!</v>
      </c>
    </row>
    <row r="763" spans="1:17" s="1" customFormat="1" ht="27.75" customHeight="1" x14ac:dyDescent="0.25">
      <c r="A763" s="14" t="s">
        <v>5</v>
      </c>
      <c r="B763" s="14" t="s">
        <v>5</v>
      </c>
      <c r="C763" s="14" t="s">
        <v>5</v>
      </c>
      <c r="D763" s="13">
        <v>1412115</v>
      </c>
      <c r="E763" s="12" t="s">
        <v>65</v>
      </c>
      <c r="F763" s="11">
        <v>55684113.933999993</v>
      </c>
      <c r="G763" s="11">
        <v>53610046.839999996</v>
      </c>
      <c r="H763" s="11">
        <f>SUMIF($B$764:$B$770,"article",H764:H770)</f>
        <v>98376931.180000007</v>
      </c>
      <c r="I763" s="11">
        <f>SUMIF($B$764:$B$770,"article",I764:I770)</f>
        <v>76460955.460000008</v>
      </c>
      <c r="J763" s="11">
        <f>SUMIF($B$764:$B$770,"article",J764:J770)</f>
        <v>21915975.719999988</v>
      </c>
      <c r="K763" s="10">
        <f t="shared" si="83"/>
        <v>0.77722444218248288</v>
      </c>
    </row>
    <row r="764" spans="1:17" s="3" customFormat="1" ht="27.75" customHeight="1" x14ac:dyDescent="0.25">
      <c r="A764" s="9" t="s">
        <v>1</v>
      </c>
      <c r="B764" s="9" t="s">
        <v>1</v>
      </c>
      <c r="C764" s="8">
        <v>1412115</v>
      </c>
      <c r="D764" s="7">
        <v>1</v>
      </c>
      <c r="E764" s="6" t="s">
        <v>3</v>
      </c>
      <c r="F764" s="5">
        <v>43684113.849999994</v>
      </c>
      <c r="G764" s="5">
        <v>42668265.839999996</v>
      </c>
      <c r="H764" s="5">
        <v>79153994.079999998</v>
      </c>
      <c r="I764" s="5">
        <v>67022692.660000011</v>
      </c>
      <c r="J764" s="5">
        <f t="shared" ref="J764:J770" si="90">H764-I764</f>
        <v>12131301.419999987</v>
      </c>
      <c r="K764" s="4">
        <f t="shared" si="83"/>
        <v>0.84673797499417369</v>
      </c>
    </row>
    <row r="765" spans="1:17" s="3" customFormat="1" ht="27.75" customHeight="1" x14ac:dyDescent="0.25">
      <c r="A765" s="9" t="s">
        <v>1</v>
      </c>
      <c r="B765" s="9" t="s">
        <v>1</v>
      </c>
      <c r="C765" s="8">
        <v>1412115</v>
      </c>
      <c r="D765" s="7">
        <v>2</v>
      </c>
      <c r="E765" s="6" t="s">
        <v>2</v>
      </c>
      <c r="F765" s="5">
        <v>12000000.083999999</v>
      </c>
      <c r="G765" s="5">
        <v>10941781</v>
      </c>
      <c r="H765" s="5">
        <v>19222937.100000001</v>
      </c>
      <c r="I765" s="5">
        <v>9438262.8000000007</v>
      </c>
      <c r="J765" s="5">
        <f t="shared" si="90"/>
        <v>9784674.3000000007</v>
      </c>
      <c r="K765" s="4">
        <f t="shared" si="83"/>
        <v>0.49098963133994755</v>
      </c>
    </row>
    <row r="766" spans="1:17" s="3" customFormat="1" ht="27.75" customHeight="1" x14ac:dyDescent="0.25">
      <c r="A766" s="9" t="s">
        <v>1</v>
      </c>
      <c r="B766" s="9" t="s">
        <v>1</v>
      </c>
      <c r="C766" s="8">
        <v>1412115</v>
      </c>
      <c r="D766" s="7">
        <v>3</v>
      </c>
      <c r="E766" s="6" t="s">
        <v>15</v>
      </c>
      <c r="F766" s="5">
        <v>0</v>
      </c>
      <c r="G766" s="5">
        <v>0</v>
      </c>
      <c r="H766" s="5">
        <v>0</v>
      </c>
      <c r="I766" s="5">
        <v>0</v>
      </c>
      <c r="J766" s="5">
        <f t="shared" si="90"/>
        <v>0</v>
      </c>
      <c r="K766" s="4">
        <f t="shared" si="83"/>
        <v>0</v>
      </c>
    </row>
    <row r="767" spans="1:17" s="3" customFormat="1" ht="27.75" customHeight="1" x14ac:dyDescent="0.25">
      <c r="A767" s="9" t="s">
        <v>1</v>
      </c>
      <c r="B767" s="9" t="s">
        <v>1</v>
      </c>
      <c r="C767" s="8">
        <v>1412115</v>
      </c>
      <c r="D767" s="7">
        <v>4</v>
      </c>
      <c r="E767" s="6" t="s">
        <v>14</v>
      </c>
      <c r="F767" s="5">
        <v>0</v>
      </c>
      <c r="G767" s="5">
        <v>0</v>
      </c>
      <c r="H767" s="5">
        <v>0</v>
      </c>
      <c r="I767" s="5">
        <v>0</v>
      </c>
      <c r="J767" s="5">
        <f t="shared" si="90"/>
        <v>0</v>
      </c>
      <c r="K767" s="4">
        <f t="shared" si="83"/>
        <v>0</v>
      </c>
    </row>
    <row r="768" spans="1:17" s="3" customFormat="1" ht="27.75" customHeight="1" x14ac:dyDescent="0.25">
      <c r="A768" s="9" t="s">
        <v>1</v>
      </c>
      <c r="B768" s="9" t="s">
        <v>1</v>
      </c>
      <c r="C768" s="8">
        <v>1412115</v>
      </c>
      <c r="D768" s="7">
        <v>5</v>
      </c>
      <c r="E768" s="6" t="s">
        <v>13</v>
      </c>
      <c r="F768" s="5">
        <v>0</v>
      </c>
      <c r="G768" s="5">
        <v>0</v>
      </c>
      <c r="H768" s="5">
        <v>0</v>
      </c>
      <c r="I768" s="5">
        <v>0</v>
      </c>
      <c r="J768" s="5">
        <f t="shared" si="90"/>
        <v>0</v>
      </c>
      <c r="K768" s="4">
        <f t="shared" si="83"/>
        <v>0</v>
      </c>
    </row>
    <row r="769" spans="1:17" s="3" customFormat="1" ht="27.75" customHeight="1" x14ac:dyDescent="0.25">
      <c r="A769" s="9" t="s">
        <v>1</v>
      </c>
      <c r="B769" s="9" t="s">
        <v>1</v>
      </c>
      <c r="C769" s="8">
        <v>1412115</v>
      </c>
      <c r="D769" s="7">
        <v>7</v>
      </c>
      <c r="E769" s="6" t="s">
        <v>0</v>
      </c>
      <c r="F769" s="5">
        <v>0</v>
      </c>
      <c r="G769" s="5">
        <v>0</v>
      </c>
      <c r="H769" s="5">
        <v>0</v>
      </c>
      <c r="I769" s="5">
        <v>0</v>
      </c>
      <c r="J769" s="5">
        <f t="shared" si="90"/>
        <v>0</v>
      </c>
      <c r="K769" s="4">
        <f t="shared" si="83"/>
        <v>0</v>
      </c>
    </row>
    <row r="770" spans="1:17" s="3" customFormat="1" ht="27.75" customHeight="1" x14ac:dyDescent="0.25">
      <c r="A770" s="9" t="s">
        <v>1</v>
      </c>
      <c r="B770" s="9" t="s">
        <v>1</v>
      </c>
      <c r="C770" s="8">
        <v>1412115</v>
      </c>
      <c r="D770" s="7">
        <v>9</v>
      </c>
      <c r="E770" s="6" t="s">
        <v>12</v>
      </c>
      <c r="F770" s="5">
        <v>0</v>
      </c>
      <c r="G770" s="5">
        <v>0</v>
      </c>
      <c r="H770" s="5">
        <v>0</v>
      </c>
      <c r="I770" s="5">
        <v>0</v>
      </c>
      <c r="J770" s="5">
        <f t="shared" si="90"/>
        <v>0</v>
      </c>
      <c r="K770" s="4">
        <f t="shared" si="83"/>
        <v>0</v>
      </c>
    </row>
    <row r="771" spans="1:17" s="1" customFormat="1" ht="27.75" customHeight="1" x14ac:dyDescent="0.25">
      <c r="A771" s="14" t="s">
        <v>5</v>
      </c>
      <c r="B771" s="14" t="s">
        <v>5</v>
      </c>
      <c r="C771" s="14" t="s">
        <v>5</v>
      </c>
      <c r="D771" s="13">
        <v>1412116</v>
      </c>
      <c r="E771" s="12" t="s">
        <v>64</v>
      </c>
      <c r="F771" s="11">
        <v>49083923.175999999</v>
      </c>
      <c r="G771" s="11">
        <v>41728254.130000003</v>
      </c>
      <c r="H771" s="11">
        <f>SUMIF($B$772:$B$778,"article",H772:H778)</f>
        <v>69942808.129999995</v>
      </c>
      <c r="I771" s="11">
        <f>SUMIF($B$772:$B$778,"article",I772:I778)</f>
        <v>53154992.120000005</v>
      </c>
      <c r="J771" s="11">
        <f>SUMIF($B$772:$B$778,"article",J772:J778)</f>
        <v>16787816.009999998</v>
      </c>
      <c r="K771" s="10">
        <f t="shared" si="83"/>
        <v>0.75997795257523648</v>
      </c>
    </row>
    <row r="772" spans="1:17" s="3" customFormat="1" ht="27.75" customHeight="1" x14ac:dyDescent="0.25">
      <c r="A772" s="9" t="s">
        <v>1</v>
      </c>
      <c r="B772" s="9" t="s">
        <v>1</v>
      </c>
      <c r="C772" s="8">
        <v>1412116</v>
      </c>
      <c r="D772" s="7">
        <v>1</v>
      </c>
      <c r="E772" s="6" t="s">
        <v>3</v>
      </c>
      <c r="F772" s="5">
        <v>24328499.960000001</v>
      </c>
      <c r="G772" s="5">
        <v>20614712.030000001</v>
      </c>
      <c r="H772" s="5">
        <v>26840451.129999999</v>
      </c>
      <c r="I772" s="5">
        <v>24880725.82</v>
      </c>
      <c r="J772" s="5">
        <f t="shared" ref="J772:J778" si="91">H772-I772</f>
        <v>1959725.3099999987</v>
      </c>
      <c r="K772" s="4">
        <f t="shared" ref="K772:K835" si="92">IF(G772&lt;&gt;0,I772/H772,0)</f>
        <v>0.92698612625740917</v>
      </c>
    </row>
    <row r="773" spans="1:17" s="3" customFormat="1" ht="27.75" customHeight="1" x14ac:dyDescent="0.25">
      <c r="A773" s="9" t="s">
        <v>1</v>
      </c>
      <c r="B773" s="9" t="s">
        <v>1</v>
      </c>
      <c r="C773" s="8">
        <v>1412116</v>
      </c>
      <c r="D773" s="7">
        <v>2</v>
      </c>
      <c r="E773" s="6" t="s">
        <v>2</v>
      </c>
      <c r="F773" s="5">
        <v>24755423.215999998</v>
      </c>
      <c r="G773" s="5">
        <v>21113542.100000001</v>
      </c>
      <c r="H773" s="5">
        <v>43102357</v>
      </c>
      <c r="I773" s="5">
        <v>28274266.300000001</v>
      </c>
      <c r="J773" s="5">
        <f t="shared" si="91"/>
        <v>14828090.699999999</v>
      </c>
      <c r="K773" s="4">
        <f t="shared" si="92"/>
        <v>0.65597958598876627</v>
      </c>
    </row>
    <row r="774" spans="1:17" s="3" customFormat="1" ht="27.75" customHeight="1" x14ac:dyDescent="0.25">
      <c r="A774" s="9" t="s">
        <v>1</v>
      </c>
      <c r="B774" s="9" t="s">
        <v>1</v>
      </c>
      <c r="C774" s="8">
        <v>1412116</v>
      </c>
      <c r="D774" s="7">
        <v>3</v>
      </c>
      <c r="E774" s="6" t="s">
        <v>15</v>
      </c>
      <c r="F774" s="5">
        <v>0</v>
      </c>
      <c r="G774" s="5">
        <v>0</v>
      </c>
      <c r="H774" s="5">
        <v>0</v>
      </c>
      <c r="I774" s="5">
        <v>0</v>
      </c>
      <c r="J774" s="5">
        <f t="shared" si="91"/>
        <v>0</v>
      </c>
      <c r="K774" s="4">
        <f t="shared" si="92"/>
        <v>0</v>
      </c>
    </row>
    <row r="775" spans="1:17" s="3" customFormat="1" ht="27.75" customHeight="1" x14ac:dyDescent="0.25">
      <c r="A775" s="9" t="s">
        <v>1</v>
      </c>
      <c r="B775" s="9" t="s">
        <v>1</v>
      </c>
      <c r="C775" s="8">
        <v>1412116</v>
      </c>
      <c r="D775" s="7">
        <v>4</v>
      </c>
      <c r="E775" s="6" t="s">
        <v>14</v>
      </c>
      <c r="F775" s="5">
        <v>0</v>
      </c>
      <c r="G775" s="5">
        <v>0</v>
      </c>
      <c r="H775" s="5">
        <v>0</v>
      </c>
      <c r="I775" s="5">
        <v>0</v>
      </c>
      <c r="J775" s="5">
        <f t="shared" si="91"/>
        <v>0</v>
      </c>
      <c r="K775" s="4">
        <f t="shared" si="92"/>
        <v>0</v>
      </c>
      <c r="L775" s="31" t="e">
        <f>SUM(#REF!)</f>
        <v>#REF!</v>
      </c>
      <c r="M775" s="31" t="e">
        <f>SUM(#REF!)</f>
        <v>#REF!</v>
      </c>
      <c r="N775" s="31" t="e">
        <f>SUM(#REF!)</f>
        <v>#REF!</v>
      </c>
      <c r="O775" s="31" t="e">
        <f>SUM(#REF!)</f>
        <v>#REF!</v>
      </c>
      <c r="P775" s="31" t="e">
        <f>SUM(#REF!)</f>
        <v>#REF!</v>
      </c>
      <c r="Q775" s="31" t="e">
        <f>SUM(#REF!)</f>
        <v>#REF!</v>
      </c>
    </row>
    <row r="776" spans="1:17" s="3" customFormat="1" ht="27.75" customHeight="1" x14ac:dyDescent="0.25">
      <c r="A776" s="9" t="s">
        <v>1</v>
      </c>
      <c r="B776" s="9" t="s">
        <v>1</v>
      </c>
      <c r="C776" s="8">
        <v>1412116</v>
      </c>
      <c r="D776" s="7">
        <v>5</v>
      </c>
      <c r="E776" s="6" t="s">
        <v>13</v>
      </c>
      <c r="F776" s="5">
        <v>0</v>
      </c>
      <c r="G776" s="5">
        <v>0</v>
      </c>
      <c r="H776" s="5">
        <v>0</v>
      </c>
      <c r="I776" s="5">
        <v>0</v>
      </c>
      <c r="J776" s="5">
        <f t="shared" si="91"/>
        <v>0</v>
      </c>
      <c r="K776" s="4">
        <f t="shared" si="92"/>
        <v>0</v>
      </c>
    </row>
    <row r="777" spans="1:17" s="3" customFormat="1" ht="27.75" customHeight="1" x14ac:dyDescent="0.25">
      <c r="A777" s="9" t="s">
        <v>1</v>
      </c>
      <c r="B777" s="9" t="s">
        <v>1</v>
      </c>
      <c r="C777" s="8">
        <v>1412116</v>
      </c>
      <c r="D777" s="7">
        <v>7</v>
      </c>
      <c r="E777" s="6" t="s">
        <v>0</v>
      </c>
      <c r="F777" s="5">
        <v>0</v>
      </c>
      <c r="G777" s="5">
        <v>0</v>
      </c>
      <c r="H777" s="5">
        <v>0</v>
      </c>
      <c r="I777" s="5">
        <v>0</v>
      </c>
      <c r="J777" s="5">
        <f t="shared" si="91"/>
        <v>0</v>
      </c>
      <c r="K777" s="4">
        <f t="shared" si="92"/>
        <v>0</v>
      </c>
    </row>
    <row r="778" spans="1:17" s="3" customFormat="1" ht="27.75" customHeight="1" x14ac:dyDescent="0.25">
      <c r="A778" s="9" t="s">
        <v>1</v>
      </c>
      <c r="B778" s="9" t="s">
        <v>1</v>
      </c>
      <c r="C778" s="8">
        <v>1412116</v>
      </c>
      <c r="D778" s="7">
        <v>9</v>
      </c>
      <c r="E778" s="6" t="s">
        <v>12</v>
      </c>
      <c r="F778" s="5">
        <v>0</v>
      </c>
      <c r="G778" s="5">
        <v>0</v>
      </c>
      <c r="H778" s="5">
        <v>0</v>
      </c>
      <c r="I778" s="5">
        <v>0</v>
      </c>
      <c r="J778" s="5">
        <f t="shared" si="91"/>
        <v>0</v>
      </c>
      <c r="K778" s="4">
        <f t="shared" si="92"/>
        <v>0</v>
      </c>
      <c r="L778" s="31" t="e">
        <f>SUM(#REF!)</f>
        <v>#REF!</v>
      </c>
      <c r="M778" s="31" t="e">
        <f>SUM(#REF!)</f>
        <v>#REF!</v>
      </c>
      <c r="N778" s="31" t="e">
        <f>SUM(#REF!)</f>
        <v>#REF!</v>
      </c>
      <c r="O778" s="31" t="e">
        <f>SUM(#REF!)</f>
        <v>#REF!</v>
      </c>
      <c r="P778" s="31" t="e">
        <f>SUM(#REF!)</f>
        <v>#REF!</v>
      </c>
      <c r="Q778" s="31" t="e">
        <f>SUM(#REF!)</f>
        <v>#REF!</v>
      </c>
    </row>
    <row r="779" spans="1:17" s="1" customFormat="1" ht="27.75" customHeight="1" x14ac:dyDescent="0.25">
      <c r="A779" s="14" t="s">
        <v>5</v>
      </c>
      <c r="B779" s="14" t="s">
        <v>5</v>
      </c>
      <c r="C779" s="14" t="s">
        <v>5</v>
      </c>
      <c r="D779" s="13">
        <v>1412117</v>
      </c>
      <c r="E779" s="12" t="s">
        <v>63</v>
      </c>
      <c r="F779" s="11">
        <v>31247820.324000001</v>
      </c>
      <c r="G779" s="11">
        <v>34828946.439999998</v>
      </c>
      <c r="H779" s="11">
        <f>SUMIF($B$780:$B$786,"article",H780:H786)</f>
        <v>75106278.439999998</v>
      </c>
      <c r="I779" s="11">
        <f>SUMIF($B$780:$B$786,"article",I780:I786)</f>
        <v>57184827.450000003</v>
      </c>
      <c r="J779" s="11">
        <f>SUMIF($B$780:$B$786,"article",J780:J786)</f>
        <v>17921450.990000002</v>
      </c>
      <c r="K779" s="10">
        <f t="shared" si="92"/>
        <v>0.76138544789811591</v>
      </c>
    </row>
    <row r="780" spans="1:17" s="3" customFormat="1" ht="27.75" customHeight="1" x14ac:dyDescent="0.25">
      <c r="A780" s="9" t="s">
        <v>1</v>
      </c>
      <c r="B780" s="9" t="s">
        <v>1</v>
      </c>
      <c r="C780" s="8">
        <v>1412117</v>
      </c>
      <c r="D780" s="7">
        <v>1</v>
      </c>
      <c r="E780" s="6" t="s">
        <v>3</v>
      </c>
      <c r="F780" s="5">
        <v>20747820</v>
      </c>
      <c r="G780" s="5">
        <v>20747729.960000001</v>
      </c>
      <c r="H780" s="5">
        <v>39247836.310000002</v>
      </c>
      <c r="I780" s="5">
        <v>26697817.430000003</v>
      </c>
      <c r="J780" s="5">
        <f t="shared" ref="J780:J786" si="93">H780-I780</f>
        <v>12550018.879999999</v>
      </c>
      <c r="K780" s="4">
        <f t="shared" si="92"/>
        <v>0.68023666882236855</v>
      </c>
    </row>
    <row r="781" spans="1:17" s="3" customFormat="1" ht="27.75" customHeight="1" x14ac:dyDescent="0.25">
      <c r="A781" s="9" t="s">
        <v>1</v>
      </c>
      <c r="B781" s="9" t="s">
        <v>1</v>
      </c>
      <c r="C781" s="8">
        <v>1412117</v>
      </c>
      <c r="D781" s="7">
        <v>2</v>
      </c>
      <c r="E781" s="6" t="s">
        <v>2</v>
      </c>
      <c r="F781" s="5">
        <v>10500000.323999999</v>
      </c>
      <c r="G781" s="5">
        <v>14081216.48</v>
      </c>
      <c r="H781" s="5">
        <v>35858442.130000003</v>
      </c>
      <c r="I781" s="5">
        <v>30487010.02</v>
      </c>
      <c r="J781" s="5">
        <f t="shared" si="93"/>
        <v>5371432.1100000031</v>
      </c>
      <c r="K781" s="4">
        <f t="shared" si="92"/>
        <v>0.85020453229600457</v>
      </c>
    </row>
    <row r="782" spans="1:17" s="3" customFormat="1" ht="27.75" customHeight="1" x14ac:dyDescent="0.25">
      <c r="A782" s="9" t="s">
        <v>1</v>
      </c>
      <c r="B782" s="9" t="s">
        <v>1</v>
      </c>
      <c r="C782" s="8">
        <v>1412117</v>
      </c>
      <c r="D782" s="7">
        <v>3</v>
      </c>
      <c r="E782" s="6" t="s">
        <v>15</v>
      </c>
      <c r="F782" s="5">
        <v>0</v>
      </c>
      <c r="G782" s="5">
        <v>0</v>
      </c>
      <c r="H782" s="5">
        <v>0</v>
      </c>
      <c r="I782" s="5">
        <v>0</v>
      </c>
      <c r="J782" s="5">
        <f t="shared" si="93"/>
        <v>0</v>
      </c>
      <c r="K782" s="4">
        <f t="shared" si="92"/>
        <v>0</v>
      </c>
    </row>
    <row r="783" spans="1:17" s="3" customFormat="1" ht="27.75" customHeight="1" x14ac:dyDescent="0.25">
      <c r="A783" s="9" t="s">
        <v>1</v>
      </c>
      <c r="B783" s="9" t="s">
        <v>1</v>
      </c>
      <c r="C783" s="8">
        <v>1412117</v>
      </c>
      <c r="D783" s="7">
        <v>4</v>
      </c>
      <c r="E783" s="6" t="s">
        <v>14</v>
      </c>
      <c r="F783" s="5">
        <v>0</v>
      </c>
      <c r="G783" s="5">
        <v>0</v>
      </c>
      <c r="H783" s="5">
        <v>0</v>
      </c>
      <c r="I783" s="5">
        <v>0</v>
      </c>
      <c r="J783" s="5">
        <f t="shared" si="93"/>
        <v>0</v>
      </c>
      <c r="K783" s="4">
        <f t="shared" si="92"/>
        <v>0</v>
      </c>
    </row>
    <row r="784" spans="1:17" s="3" customFormat="1" ht="27.75" customHeight="1" x14ac:dyDescent="0.25">
      <c r="A784" s="9" t="s">
        <v>1</v>
      </c>
      <c r="B784" s="9" t="s">
        <v>1</v>
      </c>
      <c r="C784" s="8">
        <v>1412117</v>
      </c>
      <c r="D784" s="7">
        <v>5</v>
      </c>
      <c r="E784" s="6" t="s">
        <v>13</v>
      </c>
      <c r="F784" s="5">
        <v>0</v>
      </c>
      <c r="G784" s="5">
        <v>0</v>
      </c>
      <c r="H784" s="5">
        <v>0</v>
      </c>
      <c r="I784" s="5">
        <v>0</v>
      </c>
      <c r="J784" s="5">
        <f t="shared" si="93"/>
        <v>0</v>
      </c>
      <c r="K784" s="4">
        <f t="shared" si="92"/>
        <v>0</v>
      </c>
    </row>
    <row r="785" spans="1:11" s="3" customFormat="1" ht="27.75" customHeight="1" x14ac:dyDescent="0.25">
      <c r="A785" s="9" t="s">
        <v>1</v>
      </c>
      <c r="B785" s="9" t="s">
        <v>1</v>
      </c>
      <c r="C785" s="8">
        <v>1412117</v>
      </c>
      <c r="D785" s="7">
        <v>7</v>
      </c>
      <c r="E785" s="6" t="s">
        <v>0</v>
      </c>
      <c r="F785" s="5">
        <v>0</v>
      </c>
      <c r="G785" s="5">
        <v>0</v>
      </c>
      <c r="H785" s="5">
        <v>0</v>
      </c>
      <c r="I785" s="5">
        <v>0</v>
      </c>
      <c r="J785" s="5">
        <f t="shared" si="93"/>
        <v>0</v>
      </c>
      <c r="K785" s="4">
        <f t="shared" si="92"/>
        <v>0</v>
      </c>
    </row>
    <row r="786" spans="1:11" s="3" customFormat="1" ht="27.75" customHeight="1" x14ac:dyDescent="0.25">
      <c r="A786" s="9" t="s">
        <v>1</v>
      </c>
      <c r="B786" s="9" t="s">
        <v>1</v>
      </c>
      <c r="C786" s="8">
        <v>1412117</v>
      </c>
      <c r="D786" s="7">
        <v>9</v>
      </c>
      <c r="E786" s="6" t="s">
        <v>12</v>
      </c>
      <c r="F786" s="5">
        <v>0</v>
      </c>
      <c r="G786" s="5">
        <v>0</v>
      </c>
      <c r="H786" s="5">
        <v>0</v>
      </c>
      <c r="I786" s="5">
        <v>0</v>
      </c>
      <c r="J786" s="5">
        <f t="shared" si="93"/>
        <v>0</v>
      </c>
      <c r="K786" s="4">
        <f t="shared" si="92"/>
        <v>0</v>
      </c>
    </row>
    <row r="787" spans="1:11" s="1" customFormat="1" ht="27.75" customHeight="1" x14ac:dyDescent="0.25">
      <c r="A787" s="14" t="s">
        <v>5</v>
      </c>
      <c r="B787" s="14" t="s">
        <v>5</v>
      </c>
      <c r="C787" s="14" t="s">
        <v>5</v>
      </c>
      <c r="D787" s="13">
        <v>1412118</v>
      </c>
      <c r="E787" s="12" t="s">
        <v>62</v>
      </c>
      <c r="F787" s="11">
        <v>62374420.539999999</v>
      </c>
      <c r="G787" s="11">
        <v>59123227.390000001</v>
      </c>
      <c r="H787" s="11">
        <f>SUMIF($B$788:$B$794,"article",H788:H794)</f>
        <v>105430570.09</v>
      </c>
      <c r="I787" s="11">
        <f>SUMIF($B$788:$B$794,"article",I788:I794)</f>
        <v>96289015.140000015</v>
      </c>
      <c r="J787" s="11">
        <f>SUMIF($B$788:$B$794,"article",J788:J794)</f>
        <v>9141554.9499999955</v>
      </c>
      <c r="K787" s="10">
        <f t="shared" si="92"/>
        <v>0.9132931279590315</v>
      </c>
    </row>
    <row r="788" spans="1:11" s="3" customFormat="1" ht="27.75" customHeight="1" x14ac:dyDescent="0.25">
      <c r="A788" s="9" t="s">
        <v>1</v>
      </c>
      <c r="B788" s="9" t="s">
        <v>1</v>
      </c>
      <c r="C788" s="8">
        <v>1412118</v>
      </c>
      <c r="D788" s="7">
        <v>1</v>
      </c>
      <c r="E788" s="6" t="s">
        <v>3</v>
      </c>
      <c r="F788" s="5">
        <v>41543052</v>
      </c>
      <c r="G788" s="5">
        <v>41543052.390000001</v>
      </c>
      <c r="H788" s="5">
        <v>73012123.590000004</v>
      </c>
      <c r="I788" s="5">
        <v>67790687.790000007</v>
      </c>
      <c r="J788" s="5">
        <f t="shared" ref="J788:J794" si="94">H788-I788</f>
        <v>5221435.799999997</v>
      </c>
      <c r="K788" s="4">
        <f t="shared" si="92"/>
        <v>0.92848535909842866</v>
      </c>
    </row>
    <row r="789" spans="1:11" s="3" customFormat="1" ht="27.75" customHeight="1" x14ac:dyDescent="0.25">
      <c r="A789" s="9" t="s">
        <v>1</v>
      </c>
      <c r="B789" s="9" t="s">
        <v>1</v>
      </c>
      <c r="C789" s="8">
        <v>1412118</v>
      </c>
      <c r="D789" s="7">
        <v>2</v>
      </c>
      <c r="E789" s="6" t="s">
        <v>2</v>
      </c>
      <c r="F789" s="5">
        <v>20831368.539999999</v>
      </c>
      <c r="G789" s="5">
        <v>17580175</v>
      </c>
      <c r="H789" s="5">
        <v>32418446.5</v>
      </c>
      <c r="I789" s="5">
        <v>28498327.350000001</v>
      </c>
      <c r="J789" s="5">
        <f t="shared" si="94"/>
        <v>3920119.1499999985</v>
      </c>
      <c r="K789" s="4">
        <f t="shared" si="92"/>
        <v>0.87907751378524579</v>
      </c>
    </row>
    <row r="790" spans="1:11" s="3" customFormat="1" ht="27.75" customHeight="1" x14ac:dyDescent="0.25">
      <c r="A790" s="9" t="s">
        <v>1</v>
      </c>
      <c r="B790" s="9" t="s">
        <v>1</v>
      </c>
      <c r="C790" s="8">
        <v>1412118</v>
      </c>
      <c r="D790" s="7">
        <v>3</v>
      </c>
      <c r="E790" s="6" t="s">
        <v>15</v>
      </c>
      <c r="F790" s="5">
        <v>0</v>
      </c>
      <c r="G790" s="5">
        <v>0</v>
      </c>
      <c r="H790" s="5">
        <v>0</v>
      </c>
      <c r="I790" s="5">
        <v>0</v>
      </c>
      <c r="J790" s="5">
        <f t="shared" si="94"/>
        <v>0</v>
      </c>
      <c r="K790" s="4">
        <f t="shared" si="92"/>
        <v>0</v>
      </c>
    </row>
    <row r="791" spans="1:11" s="3" customFormat="1" ht="27.75" customHeight="1" x14ac:dyDescent="0.25">
      <c r="A791" s="9" t="s">
        <v>1</v>
      </c>
      <c r="B791" s="9" t="s">
        <v>1</v>
      </c>
      <c r="C791" s="8">
        <v>1412118</v>
      </c>
      <c r="D791" s="7">
        <v>4</v>
      </c>
      <c r="E791" s="6" t="s">
        <v>14</v>
      </c>
      <c r="F791" s="5">
        <v>0</v>
      </c>
      <c r="G791" s="5">
        <v>0</v>
      </c>
      <c r="H791" s="5">
        <v>0</v>
      </c>
      <c r="I791" s="5">
        <v>0</v>
      </c>
      <c r="J791" s="5">
        <f t="shared" si="94"/>
        <v>0</v>
      </c>
      <c r="K791" s="4">
        <f t="shared" si="92"/>
        <v>0</v>
      </c>
    </row>
    <row r="792" spans="1:11" s="3" customFormat="1" ht="27.75" customHeight="1" x14ac:dyDescent="0.25">
      <c r="A792" s="9" t="s">
        <v>1</v>
      </c>
      <c r="B792" s="9" t="s">
        <v>1</v>
      </c>
      <c r="C792" s="8">
        <v>1412118</v>
      </c>
      <c r="D792" s="7">
        <v>5</v>
      </c>
      <c r="E792" s="6" t="s">
        <v>13</v>
      </c>
      <c r="F792" s="5">
        <v>0</v>
      </c>
      <c r="G792" s="5">
        <v>0</v>
      </c>
      <c r="H792" s="5">
        <v>0</v>
      </c>
      <c r="I792" s="5">
        <v>0</v>
      </c>
      <c r="J792" s="5">
        <f t="shared" si="94"/>
        <v>0</v>
      </c>
      <c r="K792" s="4">
        <f t="shared" si="92"/>
        <v>0</v>
      </c>
    </row>
    <row r="793" spans="1:11" s="3" customFormat="1" ht="27.75" customHeight="1" x14ac:dyDescent="0.25">
      <c r="A793" s="9" t="s">
        <v>1</v>
      </c>
      <c r="B793" s="9" t="s">
        <v>1</v>
      </c>
      <c r="C793" s="8">
        <v>1412118</v>
      </c>
      <c r="D793" s="7">
        <v>7</v>
      </c>
      <c r="E793" s="6" t="s">
        <v>0</v>
      </c>
      <c r="F793" s="5">
        <v>0</v>
      </c>
      <c r="G793" s="5">
        <v>0</v>
      </c>
      <c r="H793" s="5">
        <v>0</v>
      </c>
      <c r="I793" s="5">
        <v>0</v>
      </c>
      <c r="J793" s="5">
        <f t="shared" si="94"/>
        <v>0</v>
      </c>
      <c r="K793" s="4">
        <f t="shared" si="92"/>
        <v>0</v>
      </c>
    </row>
    <row r="794" spans="1:11" s="3" customFormat="1" ht="27.75" customHeight="1" x14ac:dyDescent="0.25">
      <c r="A794" s="9" t="s">
        <v>1</v>
      </c>
      <c r="B794" s="9" t="s">
        <v>1</v>
      </c>
      <c r="C794" s="8">
        <v>1412118</v>
      </c>
      <c r="D794" s="7">
        <v>9</v>
      </c>
      <c r="E794" s="6" t="s">
        <v>12</v>
      </c>
      <c r="F794" s="5">
        <v>0</v>
      </c>
      <c r="G794" s="5">
        <v>0</v>
      </c>
      <c r="H794" s="5">
        <v>0</v>
      </c>
      <c r="I794" s="5">
        <v>0</v>
      </c>
      <c r="J794" s="5">
        <f t="shared" si="94"/>
        <v>0</v>
      </c>
      <c r="K794" s="4">
        <f t="shared" si="92"/>
        <v>0</v>
      </c>
    </row>
    <row r="795" spans="1:11" s="1" customFormat="1" ht="27.75" customHeight="1" x14ac:dyDescent="0.25">
      <c r="A795" s="14" t="s">
        <v>5</v>
      </c>
      <c r="B795" s="14" t="s">
        <v>5</v>
      </c>
      <c r="C795" s="14" t="s">
        <v>5</v>
      </c>
      <c r="D795" s="13">
        <v>1412119</v>
      </c>
      <c r="E795" s="12" t="s">
        <v>61</v>
      </c>
      <c r="F795" s="11">
        <v>160784641</v>
      </c>
      <c r="G795" s="11">
        <v>164605758.11000001</v>
      </c>
      <c r="H795" s="11">
        <f>SUMIF($B$796:$B$802,"article",H796:H802)</f>
        <v>309070247.99000001</v>
      </c>
      <c r="I795" s="11">
        <f>SUMIF($B$796:$B$802,"article",I796:I802)</f>
        <v>257441273.27999997</v>
      </c>
      <c r="J795" s="11">
        <f>SUMIF($B$796:$B$802,"article",J796:J802)</f>
        <v>51628974.710000038</v>
      </c>
      <c r="K795" s="10">
        <f t="shared" si="92"/>
        <v>0.83295391566880772</v>
      </c>
    </row>
    <row r="796" spans="1:11" s="3" customFormat="1" ht="27.75" customHeight="1" x14ac:dyDescent="0.25">
      <c r="A796" s="9" t="s">
        <v>1</v>
      </c>
      <c r="B796" s="9" t="s">
        <v>1</v>
      </c>
      <c r="C796" s="8">
        <v>1412119</v>
      </c>
      <c r="D796" s="7">
        <v>1</v>
      </c>
      <c r="E796" s="6" t="s">
        <v>3</v>
      </c>
      <c r="F796" s="5">
        <v>141551652</v>
      </c>
      <c r="G796" s="5">
        <v>145476914.91</v>
      </c>
      <c r="H796" s="5">
        <v>237160247.99000001</v>
      </c>
      <c r="I796" s="5">
        <v>209179947.30999997</v>
      </c>
      <c r="J796" s="5">
        <f t="shared" ref="J796:J802" si="95">H796-I796</f>
        <v>27980300.680000037</v>
      </c>
      <c r="K796" s="4">
        <f t="shared" si="92"/>
        <v>0.88201943235790581</v>
      </c>
    </row>
    <row r="797" spans="1:11" s="3" customFormat="1" ht="27.75" customHeight="1" x14ac:dyDescent="0.25">
      <c r="A797" s="9" t="s">
        <v>1</v>
      </c>
      <c r="B797" s="9" t="s">
        <v>1</v>
      </c>
      <c r="C797" s="8">
        <v>1412119</v>
      </c>
      <c r="D797" s="7">
        <v>2</v>
      </c>
      <c r="E797" s="6" t="s">
        <v>2</v>
      </c>
      <c r="F797" s="5">
        <v>19232989</v>
      </c>
      <c r="G797" s="5">
        <v>19128843.200000003</v>
      </c>
      <c r="H797" s="5">
        <v>71910000</v>
      </c>
      <c r="I797" s="5">
        <v>48261325.969999999</v>
      </c>
      <c r="J797" s="5">
        <f t="shared" si="95"/>
        <v>23648674.030000001</v>
      </c>
      <c r="K797" s="4">
        <f t="shared" si="92"/>
        <v>0.67113511291892647</v>
      </c>
    </row>
    <row r="798" spans="1:11" s="3" customFormat="1" ht="27.75" customHeight="1" x14ac:dyDescent="0.25">
      <c r="A798" s="9" t="s">
        <v>1</v>
      </c>
      <c r="B798" s="9" t="s">
        <v>1</v>
      </c>
      <c r="C798" s="8">
        <v>1412119</v>
      </c>
      <c r="D798" s="7">
        <v>3</v>
      </c>
      <c r="E798" s="6" t="s">
        <v>15</v>
      </c>
      <c r="F798" s="5">
        <v>0</v>
      </c>
      <c r="G798" s="5">
        <v>0</v>
      </c>
      <c r="H798" s="5">
        <v>0</v>
      </c>
      <c r="I798" s="5">
        <v>0</v>
      </c>
      <c r="J798" s="5">
        <f t="shared" si="95"/>
        <v>0</v>
      </c>
      <c r="K798" s="4">
        <f t="shared" si="92"/>
        <v>0</v>
      </c>
    </row>
    <row r="799" spans="1:11" s="3" customFormat="1" ht="27.75" customHeight="1" x14ac:dyDescent="0.25">
      <c r="A799" s="9" t="s">
        <v>1</v>
      </c>
      <c r="B799" s="9" t="s">
        <v>1</v>
      </c>
      <c r="C799" s="8">
        <v>1412119</v>
      </c>
      <c r="D799" s="7">
        <v>4</v>
      </c>
      <c r="E799" s="6" t="s">
        <v>14</v>
      </c>
      <c r="F799" s="5">
        <v>0</v>
      </c>
      <c r="G799" s="5">
        <v>0</v>
      </c>
      <c r="H799" s="5">
        <v>0</v>
      </c>
      <c r="I799" s="5">
        <v>0</v>
      </c>
      <c r="J799" s="5">
        <f t="shared" si="95"/>
        <v>0</v>
      </c>
      <c r="K799" s="4">
        <f t="shared" si="92"/>
        <v>0</v>
      </c>
    </row>
    <row r="800" spans="1:11" s="3" customFormat="1" ht="27.75" customHeight="1" x14ac:dyDescent="0.25">
      <c r="A800" s="9" t="s">
        <v>1</v>
      </c>
      <c r="B800" s="9" t="s">
        <v>1</v>
      </c>
      <c r="C800" s="8">
        <v>1412119</v>
      </c>
      <c r="D800" s="7">
        <v>5</v>
      </c>
      <c r="E800" s="6" t="s">
        <v>13</v>
      </c>
      <c r="F800" s="5">
        <v>0</v>
      </c>
      <c r="G800" s="5">
        <v>0</v>
      </c>
      <c r="H800" s="5">
        <v>0</v>
      </c>
      <c r="I800" s="5">
        <v>0</v>
      </c>
      <c r="J800" s="5">
        <f t="shared" si="95"/>
        <v>0</v>
      </c>
      <c r="K800" s="4">
        <f t="shared" si="92"/>
        <v>0</v>
      </c>
    </row>
    <row r="801" spans="1:17" s="3" customFormat="1" ht="27.75" customHeight="1" x14ac:dyDescent="0.25">
      <c r="A801" s="9" t="s">
        <v>1</v>
      </c>
      <c r="B801" s="9" t="s">
        <v>1</v>
      </c>
      <c r="C801" s="8">
        <v>1412119</v>
      </c>
      <c r="D801" s="7">
        <v>7</v>
      </c>
      <c r="E801" s="6" t="s">
        <v>0</v>
      </c>
      <c r="F801" s="5">
        <v>0</v>
      </c>
      <c r="G801" s="5">
        <v>0</v>
      </c>
      <c r="H801" s="5">
        <v>0</v>
      </c>
      <c r="I801" s="5">
        <v>0</v>
      </c>
      <c r="J801" s="5">
        <f t="shared" si="95"/>
        <v>0</v>
      </c>
      <c r="K801" s="4">
        <f t="shared" si="92"/>
        <v>0</v>
      </c>
    </row>
    <row r="802" spans="1:17" s="3" customFormat="1" ht="27.75" customHeight="1" x14ac:dyDescent="0.25">
      <c r="A802" s="9" t="s">
        <v>1</v>
      </c>
      <c r="B802" s="9" t="s">
        <v>1</v>
      </c>
      <c r="C802" s="8">
        <v>1412119</v>
      </c>
      <c r="D802" s="7">
        <v>9</v>
      </c>
      <c r="E802" s="6" t="s">
        <v>12</v>
      </c>
      <c r="F802" s="5">
        <v>0</v>
      </c>
      <c r="G802" s="5">
        <v>0</v>
      </c>
      <c r="H802" s="5">
        <v>0</v>
      </c>
      <c r="I802" s="5">
        <v>0</v>
      </c>
      <c r="J802" s="5">
        <f t="shared" si="95"/>
        <v>0</v>
      </c>
      <c r="K802" s="4">
        <f t="shared" si="92"/>
        <v>0</v>
      </c>
    </row>
    <row r="803" spans="1:17" s="1" customFormat="1" ht="27.75" customHeight="1" x14ac:dyDescent="0.25">
      <c r="A803" s="14" t="s">
        <v>5</v>
      </c>
      <c r="B803" s="14" t="s">
        <v>5</v>
      </c>
      <c r="C803" s="14" t="s">
        <v>5</v>
      </c>
      <c r="D803" s="13">
        <v>1412123</v>
      </c>
      <c r="E803" s="12" t="s">
        <v>60</v>
      </c>
      <c r="F803" s="11">
        <v>262262999.95999998</v>
      </c>
      <c r="G803" s="11">
        <v>318157400</v>
      </c>
      <c r="H803" s="11">
        <f>SUMIF($B$804:$B$804,"article",H804:H804)</f>
        <v>318157400</v>
      </c>
      <c r="I803" s="11">
        <f>SUMIF($B$804:$B$804,"article",I804:I804)</f>
        <v>308710000</v>
      </c>
      <c r="J803" s="11">
        <f>SUMIF($B$804:$B$804,"article",J804:J804)</f>
        <v>9447400</v>
      </c>
      <c r="K803" s="10">
        <f t="shared" si="92"/>
        <v>0.97030589261793065</v>
      </c>
    </row>
    <row r="804" spans="1:17" s="3" customFormat="1" ht="27.75" customHeight="1" x14ac:dyDescent="0.25">
      <c r="A804" s="9" t="s">
        <v>1</v>
      </c>
      <c r="B804" s="9" t="s">
        <v>1</v>
      </c>
      <c r="C804" s="8">
        <v>1412123</v>
      </c>
      <c r="D804" s="7">
        <v>2</v>
      </c>
      <c r="E804" s="6" t="s">
        <v>2</v>
      </c>
      <c r="F804" s="5">
        <v>262262999.95999998</v>
      </c>
      <c r="G804" s="5">
        <v>318157400</v>
      </c>
      <c r="H804" s="5">
        <v>318157400</v>
      </c>
      <c r="I804" s="5">
        <v>308710000</v>
      </c>
      <c r="J804" s="5">
        <f>H804-I804</f>
        <v>9447400</v>
      </c>
      <c r="K804" s="4">
        <f t="shared" si="92"/>
        <v>0.97030589261793065</v>
      </c>
    </row>
    <row r="805" spans="1:17" s="1" customFormat="1" ht="27.75" customHeight="1" x14ac:dyDescent="0.25">
      <c r="A805" s="14" t="s">
        <v>5</v>
      </c>
      <c r="B805" s="14" t="s">
        <v>5</v>
      </c>
      <c r="C805" s="14" t="s">
        <v>5</v>
      </c>
      <c r="D805" s="13">
        <v>1412124</v>
      </c>
      <c r="E805" s="12" t="s">
        <v>59</v>
      </c>
      <c r="F805" s="11">
        <v>59563876</v>
      </c>
      <c r="G805" s="11">
        <v>60064389.859999999</v>
      </c>
      <c r="H805" s="11">
        <f>SUMIF($B$806:$B$808,"article",H806:H808)</f>
        <v>101086229</v>
      </c>
      <c r="I805" s="11">
        <f>SUMIF($B$806:$B$808,"article",I806:I808)</f>
        <v>94140469.430000007</v>
      </c>
      <c r="J805" s="11">
        <f>SUMIF($B$806:$B$808,"article",J806:J808)</f>
        <v>6945759.5700000003</v>
      </c>
      <c r="K805" s="10">
        <f t="shared" si="92"/>
        <v>0.9312887656537272</v>
      </c>
    </row>
    <row r="806" spans="1:17" s="3" customFormat="1" ht="27.75" customHeight="1" x14ac:dyDescent="0.25">
      <c r="A806" s="9" t="s">
        <v>1</v>
      </c>
      <c r="B806" s="9" t="s">
        <v>1</v>
      </c>
      <c r="C806" s="8">
        <v>1412124</v>
      </c>
      <c r="D806" s="7">
        <v>1</v>
      </c>
      <c r="E806" s="6" t="s">
        <v>3</v>
      </c>
      <c r="F806" s="5">
        <v>27512559.800000004</v>
      </c>
      <c r="G806" s="5">
        <v>27325829.960000001</v>
      </c>
      <c r="H806" s="5">
        <v>48118440</v>
      </c>
      <c r="I806" s="5">
        <v>41400877.579999998</v>
      </c>
      <c r="J806" s="5">
        <f>H806-I806</f>
        <v>6717562.4200000018</v>
      </c>
      <c r="K806" s="4">
        <f t="shared" si="92"/>
        <v>0.860395257618493</v>
      </c>
      <c r="L806" s="31">
        <f t="shared" ref="L806:Q806" si="96">SUM(L804:L805)</f>
        <v>0</v>
      </c>
      <c r="M806" s="31">
        <f t="shared" si="96"/>
        <v>0</v>
      </c>
      <c r="N806" s="31">
        <f t="shared" si="96"/>
        <v>0</v>
      </c>
      <c r="O806" s="31">
        <f t="shared" si="96"/>
        <v>0</v>
      </c>
      <c r="P806" s="31">
        <f t="shared" si="96"/>
        <v>0</v>
      </c>
      <c r="Q806" s="31">
        <f t="shared" si="96"/>
        <v>0</v>
      </c>
    </row>
    <row r="807" spans="1:17" s="3" customFormat="1" ht="27.75" customHeight="1" x14ac:dyDescent="0.25">
      <c r="A807" s="9" t="s">
        <v>1</v>
      </c>
      <c r="B807" s="9" t="s">
        <v>1</v>
      </c>
      <c r="C807" s="8">
        <v>1412124</v>
      </c>
      <c r="D807" s="7">
        <v>2</v>
      </c>
      <c r="E807" s="6" t="s">
        <v>2</v>
      </c>
      <c r="F807" s="5">
        <v>32051316.199999996</v>
      </c>
      <c r="G807" s="5">
        <v>32738559.899999999</v>
      </c>
      <c r="H807" s="5">
        <v>52967789</v>
      </c>
      <c r="I807" s="5">
        <v>52739591.850000001</v>
      </c>
      <c r="J807" s="5">
        <f>H807-I807</f>
        <v>228197.14999999851</v>
      </c>
      <c r="K807" s="4">
        <f t="shared" si="92"/>
        <v>0.99569177505219264</v>
      </c>
      <c r="L807" s="31">
        <f t="shared" ref="L807:Q808" si="97">SUM(L805:L805)</f>
        <v>0</v>
      </c>
      <c r="M807" s="31">
        <f t="shared" si="97"/>
        <v>0</v>
      </c>
      <c r="N807" s="31">
        <f t="shared" si="97"/>
        <v>0</v>
      </c>
      <c r="O807" s="31">
        <f t="shared" si="97"/>
        <v>0</v>
      </c>
      <c r="P807" s="31">
        <f t="shared" si="97"/>
        <v>0</v>
      </c>
      <c r="Q807" s="31">
        <f t="shared" si="97"/>
        <v>0</v>
      </c>
    </row>
    <row r="808" spans="1:17" s="3" customFormat="1" ht="27.75" customHeight="1" x14ac:dyDescent="0.25">
      <c r="A808" s="9" t="s">
        <v>1</v>
      </c>
      <c r="B808" s="9" t="s">
        <v>1</v>
      </c>
      <c r="C808" s="8">
        <v>1412124</v>
      </c>
      <c r="D808" s="7">
        <v>7</v>
      </c>
      <c r="E808" s="6" t="s">
        <v>0</v>
      </c>
      <c r="F808" s="5">
        <v>0</v>
      </c>
      <c r="G808" s="5">
        <v>0</v>
      </c>
      <c r="H808" s="5">
        <v>0</v>
      </c>
      <c r="I808" s="5">
        <v>0</v>
      </c>
      <c r="J808" s="5">
        <f>H808-I808</f>
        <v>0</v>
      </c>
      <c r="K808" s="4">
        <f t="shared" si="92"/>
        <v>0</v>
      </c>
      <c r="L808" s="31">
        <f t="shared" si="97"/>
        <v>0</v>
      </c>
      <c r="M808" s="31">
        <f t="shared" si="97"/>
        <v>0</v>
      </c>
      <c r="N808" s="31">
        <f t="shared" si="97"/>
        <v>0</v>
      </c>
      <c r="O808" s="31">
        <f t="shared" si="97"/>
        <v>0</v>
      </c>
      <c r="P808" s="31">
        <f t="shared" si="97"/>
        <v>0</v>
      </c>
      <c r="Q808" s="31">
        <f t="shared" si="97"/>
        <v>0</v>
      </c>
    </row>
    <row r="809" spans="1:17" s="1" customFormat="1" ht="27.75" customHeight="1" x14ac:dyDescent="0.25">
      <c r="A809" s="14" t="s">
        <v>5</v>
      </c>
      <c r="B809" s="14" t="s">
        <v>5</v>
      </c>
      <c r="C809" s="14" t="s">
        <v>5</v>
      </c>
      <c r="D809" s="13">
        <v>1412125</v>
      </c>
      <c r="E809" s="12" t="s">
        <v>58</v>
      </c>
      <c r="F809" s="11">
        <v>48034629</v>
      </c>
      <c r="G809" s="11">
        <v>48057292.689999998</v>
      </c>
      <c r="H809" s="11">
        <f>SUMIF($B$810:$B$812,"article",H810:H812)</f>
        <v>87575068.900000006</v>
      </c>
      <c r="I809" s="11">
        <f>SUMIF($B$810:$B$812,"article",I810:I812)</f>
        <v>80998157.789999992</v>
      </c>
      <c r="J809" s="11">
        <f>SUMIF($B$810:$B$812,"article",J810:J812)</f>
        <v>6576911.1100000069</v>
      </c>
      <c r="K809" s="10">
        <f t="shared" si="92"/>
        <v>0.92489973239404422</v>
      </c>
    </row>
    <row r="810" spans="1:17" s="3" customFormat="1" ht="27.75" customHeight="1" x14ac:dyDescent="0.25">
      <c r="A810" s="9" t="s">
        <v>1</v>
      </c>
      <c r="B810" s="9" t="s">
        <v>1</v>
      </c>
      <c r="C810" s="8">
        <v>1412125</v>
      </c>
      <c r="D810" s="7">
        <v>1</v>
      </c>
      <c r="E810" s="6" t="s">
        <v>3</v>
      </c>
      <c r="F810" s="5">
        <v>23083104.899999999</v>
      </c>
      <c r="G810" s="5">
        <v>23126499.969999999</v>
      </c>
      <c r="H810" s="5">
        <v>39071699.409999996</v>
      </c>
      <c r="I810" s="5">
        <v>34246282.829999998</v>
      </c>
      <c r="J810" s="5">
        <f>H810-I810</f>
        <v>4825416.5799999982</v>
      </c>
      <c r="K810" s="4">
        <f t="shared" si="92"/>
        <v>0.87649842077857043</v>
      </c>
    </row>
    <row r="811" spans="1:17" s="3" customFormat="1" ht="27.75" customHeight="1" x14ac:dyDescent="0.25">
      <c r="A811" s="9" t="s">
        <v>1</v>
      </c>
      <c r="B811" s="9" t="s">
        <v>1</v>
      </c>
      <c r="C811" s="8">
        <v>1412125</v>
      </c>
      <c r="D811" s="7">
        <v>2</v>
      </c>
      <c r="E811" s="6" t="s">
        <v>2</v>
      </c>
      <c r="F811" s="5">
        <v>24951524.100000001</v>
      </c>
      <c r="G811" s="5">
        <v>24930792.719999999</v>
      </c>
      <c r="H811" s="5">
        <v>48503369.490000002</v>
      </c>
      <c r="I811" s="5">
        <v>46751874.959999993</v>
      </c>
      <c r="J811" s="5">
        <f>H811-I811</f>
        <v>1751494.5300000086</v>
      </c>
      <c r="K811" s="4">
        <f t="shared" si="92"/>
        <v>0.96388921948275952</v>
      </c>
    </row>
    <row r="812" spans="1:17" s="3" customFormat="1" ht="27.75" customHeight="1" x14ac:dyDescent="0.25">
      <c r="A812" s="9" t="s">
        <v>1</v>
      </c>
      <c r="B812" s="9" t="s">
        <v>1</v>
      </c>
      <c r="C812" s="8">
        <v>1412125</v>
      </c>
      <c r="D812" s="7">
        <v>7</v>
      </c>
      <c r="E812" s="6" t="s">
        <v>0</v>
      </c>
      <c r="F812" s="5">
        <v>0</v>
      </c>
      <c r="G812" s="5">
        <v>0</v>
      </c>
      <c r="H812" s="5">
        <v>0</v>
      </c>
      <c r="I812" s="5">
        <v>0</v>
      </c>
      <c r="J812" s="5">
        <f>H812-I812</f>
        <v>0</v>
      </c>
      <c r="K812" s="4">
        <f t="shared" si="92"/>
        <v>0</v>
      </c>
    </row>
    <row r="813" spans="1:17" s="1" customFormat="1" ht="27.75" customHeight="1" x14ac:dyDescent="0.25">
      <c r="A813" s="25" t="s">
        <v>9</v>
      </c>
      <c r="B813" s="25" t="s">
        <v>9</v>
      </c>
      <c r="C813" s="25" t="s">
        <v>9</v>
      </c>
      <c r="D813" s="24">
        <v>1413</v>
      </c>
      <c r="E813" s="23" t="s">
        <v>57</v>
      </c>
      <c r="F813" s="22">
        <v>337227446.41999996</v>
      </c>
      <c r="G813" s="22">
        <v>325803733.59400004</v>
      </c>
      <c r="H813" s="22">
        <f>SUMIF($B$814:$B$846,"chap",H814:H846)</f>
        <v>598796909.35000002</v>
      </c>
      <c r="I813" s="22">
        <f>SUMIF($B$814:$B$846,"chap",I814:I846)</f>
        <v>511509815.53000003</v>
      </c>
      <c r="J813" s="22">
        <f>SUMIF($B$814:$B$846,"chap",J814:J846)</f>
        <v>87287093.820000008</v>
      </c>
      <c r="K813" s="21">
        <f t="shared" si="92"/>
        <v>0.85422921785827022</v>
      </c>
    </row>
    <row r="814" spans="1:17" s="15" customFormat="1" ht="27.75" customHeight="1" x14ac:dyDescent="0.25">
      <c r="A814" s="20" t="s">
        <v>7</v>
      </c>
      <c r="B814" s="20" t="s">
        <v>7</v>
      </c>
      <c r="C814" s="20" t="s">
        <v>7</v>
      </c>
      <c r="D814" s="19">
        <v>14131</v>
      </c>
      <c r="E814" s="18" t="s">
        <v>6</v>
      </c>
      <c r="F814" s="17">
        <v>337227446.41999996</v>
      </c>
      <c r="G814" s="17">
        <v>325803733.59400004</v>
      </c>
      <c r="H814" s="17">
        <f>SUMIF($B$815:$B$846,"section",H815:H846)</f>
        <v>598796909.35000002</v>
      </c>
      <c r="I814" s="17">
        <f>SUMIF($B$815:$B$846,"section",I815:I846)</f>
        <v>511509815.53000003</v>
      </c>
      <c r="J814" s="17">
        <f>SUMIF($B$815:$B$846,"section",J815:J846)</f>
        <v>87287093.820000008</v>
      </c>
      <c r="K814" s="16">
        <f t="shared" si="92"/>
        <v>0.85422921785827022</v>
      </c>
    </row>
    <row r="815" spans="1:17" s="1" customFormat="1" ht="27.75" customHeight="1" x14ac:dyDescent="0.25">
      <c r="A815" s="14" t="s">
        <v>5</v>
      </c>
      <c r="B815" s="14" t="s">
        <v>5</v>
      </c>
      <c r="C815" s="14" t="s">
        <v>5</v>
      </c>
      <c r="D815" s="13">
        <v>1413111</v>
      </c>
      <c r="E815" s="12" t="s">
        <v>56</v>
      </c>
      <c r="F815" s="11">
        <v>27986498.909999996</v>
      </c>
      <c r="G815" s="11">
        <v>21860828.693</v>
      </c>
      <c r="H815" s="11">
        <f>SUMIF($B$816:$B$822,"article",H816:H822)</f>
        <v>74048238.730000004</v>
      </c>
      <c r="I815" s="11">
        <f>SUMIF($B$816:$B$822,"article",I816:I822)</f>
        <v>72531384.719999999</v>
      </c>
      <c r="J815" s="11">
        <f>SUMIF($B$816:$B$822,"article",J816:J822)</f>
        <v>1516854.0100000016</v>
      </c>
      <c r="K815" s="10">
        <f t="shared" si="92"/>
        <v>0.9795153262789833</v>
      </c>
    </row>
    <row r="816" spans="1:17" s="3" customFormat="1" ht="27.75" customHeight="1" x14ac:dyDescent="0.25">
      <c r="A816" s="9" t="s">
        <v>1</v>
      </c>
      <c r="B816" s="9" t="s">
        <v>1</v>
      </c>
      <c r="C816" s="8">
        <v>1413111</v>
      </c>
      <c r="D816" s="7">
        <v>1</v>
      </c>
      <c r="E816" s="6" t="s">
        <v>3</v>
      </c>
      <c r="F816" s="5">
        <v>6596751.1399999959</v>
      </c>
      <c r="G816" s="5">
        <v>6639350.0630000001</v>
      </c>
      <c r="H816" s="5">
        <v>23134070</v>
      </c>
      <c r="I816" s="5">
        <v>17427620</v>
      </c>
      <c r="J816" s="5">
        <f t="shared" ref="J816:J822" si="98">H816-I816</f>
        <v>5706450</v>
      </c>
      <c r="K816" s="4">
        <f t="shared" si="92"/>
        <v>0.75333134204227792</v>
      </c>
    </row>
    <row r="817" spans="1:11" s="3" customFormat="1" ht="27.75" customHeight="1" x14ac:dyDescent="0.25">
      <c r="A817" s="9" t="s">
        <v>1</v>
      </c>
      <c r="B817" s="9" t="s">
        <v>1</v>
      </c>
      <c r="C817" s="8">
        <v>1413111</v>
      </c>
      <c r="D817" s="7">
        <v>2</v>
      </c>
      <c r="E817" s="6" t="s">
        <v>2</v>
      </c>
      <c r="F817" s="5">
        <v>9929622.9299999997</v>
      </c>
      <c r="G817" s="5">
        <v>5675973</v>
      </c>
      <c r="H817" s="5">
        <v>7346202.9900000002</v>
      </c>
      <c r="I817" s="5">
        <v>10027628.27</v>
      </c>
      <c r="J817" s="5">
        <f t="shared" si="98"/>
        <v>-2681425.2799999993</v>
      </c>
      <c r="K817" s="4">
        <f t="shared" si="92"/>
        <v>1.3650083292893054</v>
      </c>
    </row>
    <row r="818" spans="1:11" s="3" customFormat="1" ht="27.75" customHeight="1" x14ac:dyDescent="0.25">
      <c r="A818" s="9" t="s">
        <v>1</v>
      </c>
      <c r="B818" s="9" t="s">
        <v>1</v>
      </c>
      <c r="C818" s="8">
        <v>1413111</v>
      </c>
      <c r="D818" s="7">
        <v>3</v>
      </c>
      <c r="E818" s="6" t="s">
        <v>15</v>
      </c>
      <c r="F818" s="5">
        <v>6665999.2200000007</v>
      </c>
      <c r="G818" s="5">
        <v>6683000</v>
      </c>
      <c r="H818" s="5">
        <v>32129649.34</v>
      </c>
      <c r="I818" s="5">
        <v>34249220</v>
      </c>
      <c r="J818" s="5">
        <f t="shared" si="98"/>
        <v>-2119570.66</v>
      </c>
      <c r="K818" s="4">
        <f t="shared" si="92"/>
        <v>1.0659693057204092</v>
      </c>
    </row>
    <row r="819" spans="1:11" s="3" customFormat="1" ht="27.75" customHeight="1" x14ac:dyDescent="0.25">
      <c r="A819" s="9" t="s">
        <v>1</v>
      </c>
      <c r="B819" s="9" t="s">
        <v>1</v>
      </c>
      <c r="C819" s="8">
        <v>1413111</v>
      </c>
      <c r="D819" s="7">
        <v>4</v>
      </c>
      <c r="E819" s="6" t="s">
        <v>14</v>
      </c>
      <c r="F819" s="5">
        <v>1.1600000001490116</v>
      </c>
      <c r="G819" s="5">
        <v>0</v>
      </c>
      <c r="H819" s="5">
        <v>0</v>
      </c>
      <c r="I819" s="5">
        <v>0</v>
      </c>
      <c r="J819" s="5">
        <f t="shared" si="98"/>
        <v>0</v>
      </c>
      <c r="K819" s="4">
        <f t="shared" si="92"/>
        <v>0</v>
      </c>
    </row>
    <row r="820" spans="1:11" s="3" customFormat="1" ht="27.75" customHeight="1" x14ac:dyDescent="0.25">
      <c r="A820" s="9" t="s">
        <v>1</v>
      </c>
      <c r="B820" s="9" t="s">
        <v>1</v>
      </c>
      <c r="C820" s="8">
        <v>1413111</v>
      </c>
      <c r="D820" s="7">
        <v>5</v>
      </c>
      <c r="E820" s="6" t="s">
        <v>13</v>
      </c>
      <c r="F820" s="5">
        <v>987303.04</v>
      </c>
      <c r="G820" s="5">
        <v>0</v>
      </c>
      <c r="H820" s="5">
        <v>0</v>
      </c>
      <c r="I820" s="5">
        <v>0</v>
      </c>
      <c r="J820" s="5">
        <f t="shared" si="98"/>
        <v>0</v>
      </c>
      <c r="K820" s="4">
        <f t="shared" si="92"/>
        <v>0</v>
      </c>
    </row>
    <row r="821" spans="1:11" s="3" customFormat="1" ht="27.75" customHeight="1" x14ac:dyDescent="0.25">
      <c r="A821" s="9" t="s">
        <v>1</v>
      </c>
      <c r="B821" s="9" t="s">
        <v>1</v>
      </c>
      <c r="C821" s="8">
        <v>1413111</v>
      </c>
      <c r="D821" s="7">
        <v>7</v>
      </c>
      <c r="E821" s="6" t="s">
        <v>0</v>
      </c>
      <c r="F821" s="5">
        <v>0</v>
      </c>
      <c r="G821" s="5">
        <v>0</v>
      </c>
      <c r="H821" s="5">
        <v>0</v>
      </c>
      <c r="I821" s="5">
        <v>0</v>
      </c>
      <c r="J821" s="5">
        <f t="shared" si="98"/>
        <v>0</v>
      </c>
      <c r="K821" s="4">
        <f t="shared" si="92"/>
        <v>0</v>
      </c>
    </row>
    <row r="822" spans="1:11" s="3" customFormat="1" ht="27.75" customHeight="1" x14ac:dyDescent="0.25">
      <c r="A822" s="9" t="s">
        <v>1</v>
      </c>
      <c r="B822" s="9" t="s">
        <v>1</v>
      </c>
      <c r="C822" s="8">
        <v>1413111</v>
      </c>
      <c r="D822" s="7">
        <v>9</v>
      </c>
      <c r="E822" s="6" t="s">
        <v>12</v>
      </c>
      <c r="F822" s="5">
        <v>3806821.42</v>
      </c>
      <c r="G822" s="5">
        <v>2862505.63</v>
      </c>
      <c r="H822" s="5">
        <v>11438316.4</v>
      </c>
      <c r="I822" s="5">
        <v>10826916.449999999</v>
      </c>
      <c r="J822" s="5">
        <f t="shared" si="98"/>
        <v>611399.95000000112</v>
      </c>
      <c r="K822" s="4">
        <f t="shared" si="92"/>
        <v>0.94654808202367957</v>
      </c>
    </row>
    <row r="823" spans="1:11" s="1" customFormat="1" ht="27.75" customHeight="1" x14ac:dyDescent="0.25">
      <c r="A823" s="14" t="s">
        <v>5</v>
      </c>
      <c r="B823" s="14" t="s">
        <v>5</v>
      </c>
      <c r="C823" s="14" t="s">
        <v>5</v>
      </c>
      <c r="D823" s="13">
        <v>1413112</v>
      </c>
      <c r="E823" s="12" t="s">
        <v>55</v>
      </c>
      <c r="F823" s="11">
        <v>85213563</v>
      </c>
      <c r="G823" s="11">
        <v>95206066.484000012</v>
      </c>
      <c r="H823" s="11">
        <f>SUMIF($B$824:$B$830,"article",H824:H830)</f>
        <v>156342980.77000001</v>
      </c>
      <c r="I823" s="11">
        <f>SUMIF($B$824:$B$830,"article",I824:I830)</f>
        <v>107813046.06</v>
      </c>
      <c r="J823" s="11">
        <f>SUMIF($B$824:$B$830,"article",J824:J830)</f>
        <v>48529934.710000001</v>
      </c>
      <c r="K823" s="10">
        <f t="shared" si="92"/>
        <v>0.68959313382035625</v>
      </c>
    </row>
    <row r="824" spans="1:11" s="3" customFormat="1" ht="27.75" customHeight="1" x14ac:dyDescent="0.25">
      <c r="A824" s="9" t="s">
        <v>1</v>
      </c>
      <c r="B824" s="9" t="s">
        <v>1</v>
      </c>
      <c r="C824" s="8">
        <v>1413112</v>
      </c>
      <c r="D824" s="7">
        <v>1</v>
      </c>
      <c r="E824" s="6" t="s">
        <v>3</v>
      </c>
      <c r="F824" s="5">
        <v>49799794.999999993</v>
      </c>
      <c r="G824" s="5">
        <v>50336063.67400001</v>
      </c>
      <c r="H824" s="5">
        <v>75732991.980000004</v>
      </c>
      <c r="I824" s="5">
        <v>74144594.010000005</v>
      </c>
      <c r="J824" s="5">
        <f t="shared" ref="J824:J830" si="99">H824-I824</f>
        <v>1588397.9699999988</v>
      </c>
      <c r="K824" s="4">
        <f t="shared" si="92"/>
        <v>0.97902634072057426</v>
      </c>
    </row>
    <row r="825" spans="1:11" s="3" customFormat="1" ht="27.75" customHeight="1" x14ac:dyDescent="0.25">
      <c r="A825" s="9" t="s">
        <v>1</v>
      </c>
      <c r="B825" s="9" t="s">
        <v>1</v>
      </c>
      <c r="C825" s="8">
        <v>1413112</v>
      </c>
      <c r="D825" s="7">
        <v>2</v>
      </c>
      <c r="E825" s="6" t="s">
        <v>2</v>
      </c>
      <c r="F825" s="5">
        <v>16945671.27</v>
      </c>
      <c r="G825" s="5">
        <v>14711643.460000001</v>
      </c>
      <c r="H825" s="5">
        <v>15513841.300000001</v>
      </c>
      <c r="I825" s="5">
        <v>13767906</v>
      </c>
      <c r="J825" s="5">
        <f t="shared" si="99"/>
        <v>1745935.3000000007</v>
      </c>
      <c r="K825" s="4">
        <f t="shared" si="92"/>
        <v>0.8874595101085635</v>
      </c>
    </row>
    <row r="826" spans="1:11" s="3" customFormat="1" ht="27.75" customHeight="1" x14ac:dyDescent="0.25">
      <c r="A826" s="9" t="s">
        <v>1</v>
      </c>
      <c r="B826" s="9" t="s">
        <v>1</v>
      </c>
      <c r="C826" s="8">
        <v>1413112</v>
      </c>
      <c r="D826" s="7">
        <v>3</v>
      </c>
      <c r="E826" s="6" t="s">
        <v>15</v>
      </c>
      <c r="F826" s="5">
        <v>6561379.7800000003</v>
      </c>
      <c r="G826" s="5">
        <v>4613821.0999999996</v>
      </c>
      <c r="H826" s="5">
        <v>35694617.899999999</v>
      </c>
      <c r="I826" s="5">
        <v>7867525.4500000002</v>
      </c>
      <c r="J826" s="5">
        <f t="shared" si="99"/>
        <v>27827092.449999999</v>
      </c>
      <c r="K826" s="4">
        <f t="shared" si="92"/>
        <v>0.2204120932752722</v>
      </c>
    </row>
    <row r="827" spans="1:11" s="3" customFormat="1" ht="27.75" customHeight="1" x14ac:dyDescent="0.25">
      <c r="A827" s="9" t="s">
        <v>1</v>
      </c>
      <c r="B827" s="9" t="s">
        <v>1</v>
      </c>
      <c r="C827" s="8">
        <v>1413112</v>
      </c>
      <c r="D827" s="7">
        <v>4</v>
      </c>
      <c r="E827" s="6" t="s">
        <v>14</v>
      </c>
      <c r="F827" s="5">
        <v>6906716.379999999</v>
      </c>
      <c r="G827" s="5">
        <v>3000000</v>
      </c>
      <c r="H827" s="5">
        <v>17767165.989999998</v>
      </c>
      <c r="I827" s="5">
        <v>3172644.6</v>
      </c>
      <c r="J827" s="5">
        <f t="shared" si="99"/>
        <v>14594521.389999999</v>
      </c>
      <c r="K827" s="4">
        <f t="shared" si="92"/>
        <v>0.17856784823115171</v>
      </c>
    </row>
    <row r="828" spans="1:11" s="3" customFormat="1" ht="27.75" customHeight="1" x14ac:dyDescent="0.25">
      <c r="A828" s="9" t="s">
        <v>1</v>
      </c>
      <c r="B828" s="9" t="s">
        <v>1</v>
      </c>
      <c r="C828" s="8">
        <v>1413112</v>
      </c>
      <c r="D828" s="7">
        <v>5</v>
      </c>
      <c r="E828" s="6" t="s">
        <v>13</v>
      </c>
      <c r="F828" s="5">
        <v>0</v>
      </c>
      <c r="G828" s="5">
        <v>0</v>
      </c>
      <c r="H828" s="5">
        <v>0</v>
      </c>
      <c r="I828" s="5">
        <v>0</v>
      </c>
      <c r="J828" s="5">
        <f t="shared" si="99"/>
        <v>0</v>
      </c>
      <c r="K828" s="4">
        <f t="shared" si="92"/>
        <v>0</v>
      </c>
    </row>
    <row r="829" spans="1:11" s="3" customFormat="1" ht="27.75" customHeight="1" x14ac:dyDescent="0.25">
      <c r="A829" s="9" t="s">
        <v>1</v>
      </c>
      <c r="B829" s="9" t="s">
        <v>1</v>
      </c>
      <c r="C829" s="8">
        <v>1413112</v>
      </c>
      <c r="D829" s="7">
        <v>7</v>
      </c>
      <c r="E829" s="6" t="s">
        <v>0</v>
      </c>
      <c r="F829" s="5">
        <v>0</v>
      </c>
      <c r="G829" s="5">
        <v>0</v>
      </c>
      <c r="H829" s="5">
        <v>0</v>
      </c>
      <c r="I829" s="5">
        <v>0</v>
      </c>
      <c r="J829" s="5">
        <f t="shared" si="99"/>
        <v>0</v>
      </c>
      <c r="K829" s="4">
        <f t="shared" si="92"/>
        <v>0</v>
      </c>
    </row>
    <row r="830" spans="1:11" s="3" customFormat="1" ht="27.75" customHeight="1" x14ac:dyDescent="0.25">
      <c r="A830" s="9" t="s">
        <v>1</v>
      </c>
      <c r="B830" s="9" t="s">
        <v>1</v>
      </c>
      <c r="C830" s="8">
        <v>1413112</v>
      </c>
      <c r="D830" s="7">
        <v>9</v>
      </c>
      <c r="E830" s="6" t="s">
        <v>12</v>
      </c>
      <c r="F830" s="5">
        <v>5000000.57</v>
      </c>
      <c r="G830" s="5">
        <v>22544538.25</v>
      </c>
      <c r="H830" s="5">
        <v>11634363.6</v>
      </c>
      <c r="I830" s="5">
        <v>8860376</v>
      </c>
      <c r="J830" s="5">
        <f t="shared" si="99"/>
        <v>2773987.5999999996</v>
      </c>
      <c r="K830" s="4">
        <f t="shared" si="92"/>
        <v>0.7615694596307786</v>
      </c>
    </row>
    <row r="831" spans="1:11" s="1" customFormat="1" ht="27.75" customHeight="1" x14ac:dyDescent="0.25">
      <c r="A831" s="14" t="s">
        <v>5</v>
      </c>
      <c r="B831" s="14" t="s">
        <v>5</v>
      </c>
      <c r="C831" s="14" t="s">
        <v>5</v>
      </c>
      <c r="D831" s="13">
        <v>1413113</v>
      </c>
      <c r="E831" s="12" t="s">
        <v>54</v>
      </c>
      <c r="F831" s="11">
        <v>150828501</v>
      </c>
      <c r="G831" s="11">
        <v>144250372.34200001</v>
      </c>
      <c r="H831" s="11">
        <f>SUMIF($B$832:$B$838,"article",H832:H838)</f>
        <v>238939068.93000001</v>
      </c>
      <c r="I831" s="11">
        <f>SUMIF($B$832:$B$838,"article",I832:I838)</f>
        <v>222402892.58999997</v>
      </c>
      <c r="J831" s="11">
        <f>SUMIF($B$832:$B$838,"article",J832:J838)</f>
        <v>16536176.340000026</v>
      </c>
      <c r="K831" s="10">
        <f t="shared" si="92"/>
        <v>0.93079333399074848</v>
      </c>
    </row>
    <row r="832" spans="1:11" s="3" customFormat="1" ht="27.75" customHeight="1" x14ac:dyDescent="0.25">
      <c r="A832" s="9" t="s">
        <v>1</v>
      </c>
      <c r="B832" s="9" t="s">
        <v>1</v>
      </c>
      <c r="C832" s="8">
        <v>1413113</v>
      </c>
      <c r="D832" s="7">
        <v>1</v>
      </c>
      <c r="E832" s="6" t="s">
        <v>3</v>
      </c>
      <c r="F832" s="5">
        <v>116856148.47999999</v>
      </c>
      <c r="G832" s="5">
        <v>112970072.34199999</v>
      </c>
      <c r="H832" s="5">
        <v>180059127.81</v>
      </c>
      <c r="I832" s="5">
        <v>167164335.70999998</v>
      </c>
      <c r="J832" s="5">
        <f t="shared" ref="J832:J838" si="100">H832-I832</f>
        <v>12894792.100000024</v>
      </c>
      <c r="K832" s="4">
        <f t="shared" si="92"/>
        <v>0.92838579050762304</v>
      </c>
    </row>
    <row r="833" spans="1:11" s="3" customFormat="1" ht="27.75" customHeight="1" x14ac:dyDescent="0.25">
      <c r="A833" s="9" t="s">
        <v>1</v>
      </c>
      <c r="B833" s="9" t="s">
        <v>1</v>
      </c>
      <c r="C833" s="8">
        <v>1413113</v>
      </c>
      <c r="D833" s="7">
        <v>2</v>
      </c>
      <c r="E833" s="6" t="s">
        <v>2</v>
      </c>
      <c r="F833" s="5">
        <v>33972352.519999996</v>
      </c>
      <c r="G833" s="5">
        <v>31280300</v>
      </c>
      <c r="H833" s="5">
        <v>58879941.119999997</v>
      </c>
      <c r="I833" s="5">
        <v>55238556.879999995</v>
      </c>
      <c r="J833" s="5">
        <f t="shared" si="100"/>
        <v>3641384.2400000021</v>
      </c>
      <c r="K833" s="4">
        <f t="shared" si="92"/>
        <v>0.9381557764709938</v>
      </c>
    </row>
    <row r="834" spans="1:11" s="3" customFormat="1" ht="27.75" customHeight="1" x14ac:dyDescent="0.25">
      <c r="A834" s="9" t="s">
        <v>1</v>
      </c>
      <c r="B834" s="9" t="s">
        <v>1</v>
      </c>
      <c r="C834" s="8">
        <v>1413113</v>
      </c>
      <c r="D834" s="7">
        <v>3</v>
      </c>
      <c r="E834" s="6" t="s">
        <v>15</v>
      </c>
      <c r="F834" s="5">
        <v>0</v>
      </c>
      <c r="G834" s="5">
        <v>0</v>
      </c>
      <c r="H834" s="5">
        <v>0</v>
      </c>
      <c r="I834" s="5">
        <v>0</v>
      </c>
      <c r="J834" s="5">
        <f t="shared" si="100"/>
        <v>0</v>
      </c>
      <c r="K834" s="4">
        <f t="shared" si="92"/>
        <v>0</v>
      </c>
    </row>
    <row r="835" spans="1:11" s="3" customFormat="1" ht="27.75" customHeight="1" x14ac:dyDescent="0.25">
      <c r="A835" s="9" t="s">
        <v>1</v>
      </c>
      <c r="B835" s="9" t="s">
        <v>1</v>
      </c>
      <c r="C835" s="8">
        <v>1413113</v>
      </c>
      <c r="D835" s="7">
        <v>4</v>
      </c>
      <c r="E835" s="6" t="s">
        <v>14</v>
      </c>
      <c r="F835" s="5">
        <v>0</v>
      </c>
      <c r="G835" s="5">
        <v>0</v>
      </c>
      <c r="H835" s="5">
        <v>0</v>
      </c>
      <c r="I835" s="5">
        <v>0</v>
      </c>
      <c r="J835" s="5">
        <f t="shared" si="100"/>
        <v>0</v>
      </c>
      <c r="K835" s="4">
        <f t="shared" si="92"/>
        <v>0</v>
      </c>
    </row>
    <row r="836" spans="1:11" s="3" customFormat="1" ht="27.75" customHeight="1" x14ac:dyDescent="0.25">
      <c r="A836" s="9" t="s">
        <v>1</v>
      </c>
      <c r="B836" s="9" t="s">
        <v>1</v>
      </c>
      <c r="C836" s="8">
        <v>1413113</v>
      </c>
      <c r="D836" s="7">
        <v>5</v>
      </c>
      <c r="E836" s="6" t="s">
        <v>13</v>
      </c>
      <c r="F836" s="5">
        <v>0</v>
      </c>
      <c r="G836" s="5">
        <v>0</v>
      </c>
      <c r="H836" s="5">
        <v>0</v>
      </c>
      <c r="I836" s="5">
        <v>0</v>
      </c>
      <c r="J836" s="5">
        <f t="shared" si="100"/>
        <v>0</v>
      </c>
      <c r="K836" s="4">
        <f t="shared" ref="K836:K899" si="101">IF(G836&lt;&gt;0,I836/H836,0)</f>
        <v>0</v>
      </c>
    </row>
    <row r="837" spans="1:11" s="3" customFormat="1" ht="27.75" customHeight="1" x14ac:dyDescent="0.25">
      <c r="A837" s="9" t="s">
        <v>1</v>
      </c>
      <c r="B837" s="9" t="s">
        <v>1</v>
      </c>
      <c r="C837" s="8">
        <v>1413113</v>
      </c>
      <c r="D837" s="7">
        <v>7</v>
      </c>
      <c r="E837" s="6" t="s">
        <v>0</v>
      </c>
      <c r="F837" s="5">
        <v>0</v>
      </c>
      <c r="G837" s="5">
        <v>0</v>
      </c>
      <c r="H837" s="5">
        <v>0</v>
      </c>
      <c r="I837" s="5">
        <v>0</v>
      </c>
      <c r="J837" s="5">
        <f t="shared" si="100"/>
        <v>0</v>
      </c>
      <c r="K837" s="4">
        <f t="shared" si="101"/>
        <v>0</v>
      </c>
    </row>
    <row r="838" spans="1:11" s="3" customFormat="1" ht="27.75" customHeight="1" x14ac:dyDescent="0.25">
      <c r="A838" s="9" t="s">
        <v>1</v>
      </c>
      <c r="B838" s="9" t="s">
        <v>1</v>
      </c>
      <c r="C838" s="8">
        <v>1413113</v>
      </c>
      <c r="D838" s="7">
        <v>9</v>
      </c>
      <c r="E838" s="6" t="s">
        <v>12</v>
      </c>
      <c r="F838" s="5">
        <v>0</v>
      </c>
      <c r="G838" s="5">
        <v>0</v>
      </c>
      <c r="H838" s="5">
        <v>0</v>
      </c>
      <c r="I838" s="5">
        <v>0</v>
      </c>
      <c r="J838" s="5">
        <f t="shared" si="100"/>
        <v>0</v>
      </c>
      <c r="K838" s="4">
        <f t="shared" si="101"/>
        <v>0</v>
      </c>
    </row>
    <row r="839" spans="1:11" s="1" customFormat="1" ht="27.75" customHeight="1" x14ac:dyDescent="0.25">
      <c r="A839" s="14" t="s">
        <v>5</v>
      </c>
      <c r="B839" s="14" t="s">
        <v>5</v>
      </c>
      <c r="C839" s="14" t="s">
        <v>5</v>
      </c>
      <c r="D839" s="13">
        <v>1413114</v>
      </c>
      <c r="E839" s="12" t="s">
        <v>53</v>
      </c>
      <c r="F839" s="11">
        <v>73198883.50999999</v>
      </c>
      <c r="G839" s="11">
        <v>64486466.075000003</v>
      </c>
      <c r="H839" s="11">
        <f>SUMIF($B$840:$B$846,"article",H840:H846)</f>
        <v>129466620.91999999</v>
      </c>
      <c r="I839" s="11">
        <f>SUMIF($B$840:$B$846,"article",I840:I846)</f>
        <v>108762492.16000001</v>
      </c>
      <c r="J839" s="11">
        <f>SUMIF($B$840:$B$846,"article",J840:J846)</f>
        <v>20704128.759999983</v>
      </c>
      <c r="K839" s="10">
        <f t="shared" si="101"/>
        <v>0.84008133824089326</v>
      </c>
    </row>
    <row r="840" spans="1:11" s="3" customFormat="1" ht="27.75" customHeight="1" x14ac:dyDescent="0.25">
      <c r="A840" s="9" t="s">
        <v>1</v>
      </c>
      <c r="B840" s="9" t="s">
        <v>1</v>
      </c>
      <c r="C840" s="8">
        <v>1413114</v>
      </c>
      <c r="D840" s="7">
        <v>1</v>
      </c>
      <c r="E840" s="6" t="s">
        <v>3</v>
      </c>
      <c r="F840" s="5">
        <v>56685351.599999994</v>
      </c>
      <c r="G840" s="5">
        <v>51342905.615000002</v>
      </c>
      <c r="H840" s="5">
        <v>93353072.489999995</v>
      </c>
      <c r="I840" s="5">
        <v>78219605.910000011</v>
      </c>
      <c r="J840" s="5">
        <f t="shared" ref="J840:J846" si="102">H840-I840</f>
        <v>15133466.579999983</v>
      </c>
      <c r="K840" s="4">
        <f t="shared" si="101"/>
        <v>0.8378900000145032</v>
      </c>
    </row>
    <row r="841" spans="1:11" s="3" customFormat="1" ht="27.75" customHeight="1" x14ac:dyDescent="0.25">
      <c r="A841" s="9" t="s">
        <v>1</v>
      </c>
      <c r="B841" s="9" t="s">
        <v>1</v>
      </c>
      <c r="C841" s="8">
        <v>1413114</v>
      </c>
      <c r="D841" s="7">
        <v>2</v>
      </c>
      <c r="E841" s="6" t="s">
        <v>2</v>
      </c>
      <c r="F841" s="5">
        <v>16513531.91</v>
      </c>
      <c r="G841" s="5">
        <v>13143560.460000001</v>
      </c>
      <c r="H841" s="5">
        <v>36113548.43</v>
      </c>
      <c r="I841" s="5">
        <v>30542886.25</v>
      </c>
      <c r="J841" s="5">
        <f t="shared" si="102"/>
        <v>5570662.1799999997</v>
      </c>
      <c r="K841" s="4">
        <f t="shared" si="101"/>
        <v>0.84574592023827888</v>
      </c>
    </row>
    <row r="842" spans="1:11" s="3" customFormat="1" ht="27.75" customHeight="1" x14ac:dyDescent="0.25">
      <c r="A842" s="9" t="s">
        <v>1</v>
      </c>
      <c r="B842" s="9" t="s">
        <v>1</v>
      </c>
      <c r="C842" s="8">
        <v>1413114</v>
      </c>
      <c r="D842" s="7">
        <v>3</v>
      </c>
      <c r="E842" s="6" t="s">
        <v>15</v>
      </c>
      <c r="F842" s="5">
        <v>0</v>
      </c>
      <c r="G842" s="5">
        <v>0</v>
      </c>
      <c r="H842" s="5">
        <v>0</v>
      </c>
      <c r="I842" s="5">
        <v>0</v>
      </c>
      <c r="J842" s="5">
        <f t="shared" si="102"/>
        <v>0</v>
      </c>
      <c r="K842" s="4">
        <f t="shared" si="101"/>
        <v>0</v>
      </c>
    </row>
    <row r="843" spans="1:11" s="3" customFormat="1" ht="27.75" customHeight="1" x14ac:dyDescent="0.25">
      <c r="A843" s="9" t="s">
        <v>1</v>
      </c>
      <c r="B843" s="9" t="s">
        <v>1</v>
      </c>
      <c r="C843" s="8">
        <v>1413114</v>
      </c>
      <c r="D843" s="7">
        <v>4</v>
      </c>
      <c r="E843" s="6" t="s">
        <v>14</v>
      </c>
      <c r="F843" s="5">
        <v>0</v>
      </c>
      <c r="G843" s="5">
        <v>0</v>
      </c>
      <c r="H843" s="5">
        <v>0</v>
      </c>
      <c r="I843" s="5">
        <v>0</v>
      </c>
      <c r="J843" s="5">
        <f t="shared" si="102"/>
        <v>0</v>
      </c>
      <c r="K843" s="4">
        <f t="shared" si="101"/>
        <v>0</v>
      </c>
    </row>
    <row r="844" spans="1:11" s="3" customFormat="1" ht="27.75" customHeight="1" x14ac:dyDescent="0.25">
      <c r="A844" s="9" t="s">
        <v>1</v>
      </c>
      <c r="B844" s="9" t="s">
        <v>1</v>
      </c>
      <c r="C844" s="8">
        <v>1413114</v>
      </c>
      <c r="D844" s="7">
        <v>5</v>
      </c>
      <c r="E844" s="6" t="s">
        <v>13</v>
      </c>
      <c r="F844" s="5">
        <v>0</v>
      </c>
      <c r="G844" s="5">
        <v>0</v>
      </c>
      <c r="H844" s="5">
        <v>0</v>
      </c>
      <c r="I844" s="5">
        <v>0</v>
      </c>
      <c r="J844" s="5">
        <f t="shared" si="102"/>
        <v>0</v>
      </c>
      <c r="K844" s="4">
        <f t="shared" si="101"/>
        <v>0</v>
      </c>
    </row>
    <row r="845" spans="1:11" s="3" customFormat="1" ht="27.75" customHeight="1" x14ac:dyDescent="0.25">
      <c r="A845" s="9" t="s">
        <v>1</v>
      </c>
      <c r="B845" s="9" t="s">
        <v>1</v>
      </c>
      <c r="C845" s="8">
        <v>1413114</v>
      </c>
      <c r="D845" s="7">
        <v>7</v>
      </c>
      <c r="E845" s="6" t="s">
        <v>0</v>
      </c>
      <c r="F845" s="5">
        <v>0</v>
      </c>
      <c r="G845" s="5">
        <v>0</v>
      </c>
      <c r="H845" s="5">
        <v>0</v>
      </c>
      <c r="I845" s="5">
        <v>0</v>
      </c>
      <c r="J845" s="5">
        <f t="shared" si="102"/>
        <v>0</v>
      </c>
      <c r="K845" s="4">
        <f t="shared" si="101"/>
        <v>0</v>
      </c>
    </row>
    <row r="846" spans="1:11" s="3" customFormat="1" ht="27.75" customHeight="1" x14ac:dyDescent="0.25">
      <c r="A846" s="9" t="s">
        <v>1</v>
      </c>
      <c r="B846" s="9" t="s">
        <v>1</v>
      </c>
      <c r="C846" s="8">
        <v>1413114</v>
      </c>
      <c r="D846" s="7">
        <v>9</v>
      </c>
      <c r="E846" s="6" t="s">
        <v>12</v>
      </c>
      <c r="F846" s="5">
        <v>0</v>
      </c>
      <c r="G846" s="5">
        <v>0</v>
      </c>
      <c r="H846" s="5">
        <v>0</v>
      </c>
      <c r="I846" s="5">
        <v>0</v>
      </c>
      <c r="J846" s="5">
        <f t="shared" si="102"/>
        <v>0</v>
      </c>
      <c r="K846" s="4">
        <f t="shared" si="101"/>
        <v>0</v>
      </c>
    </row>
    <row r="847" spans="1:11" s="1" customFormat="1" ht="27.75" customHeight="1" x14ac:dyDescent="0.25">
      <c r="A847" s="39" t="s">
        <v>52</v>
      </c>
      <c r="B847" s="39" t="s">
        <v>52</v>
      </c>
      <c r="C847" s="39" t="s">
        <v>52</v>
      </c>
      <c r="D847" s="38">
        <v>15</v>
      </c>
      <c r="E847" s="37" t="s">
        <v>51</v>
      </c>
      <c r="F847" s="36">
        <v>24394395194.75</v>
      </c>
      <c r="G847" s="36">
        <v>68721807978.495392</v>
      </c>
      <c r="H847" s="36">
        <f>SUMIF($B$848:$B$884,"MIN",H848:H884)</f>
        <v>71579511467.660004</v>
      </c>
      <c r="I847" s="36">
        <f>SUMIF($B$848:$B$884,"MIN",I848:I884)</f>
        <v>49009614443.440002</v>
      </c>
      <c r="J847" s="36">
        <f>SUMIF($B$848:$B$884,"MIN",J848:J884)</f>
        <v>22569897024.220001</v>
      </c>
      <c r="K847" s="35">
        <f t="shared" si="101"/>
        <v>0.68468774707386482</v>
      </c>
    </row>
    <row r="848" spans="1:11" s="1" customFormat="1" ht="27.75" customHeight="1" x14ac:dyDescent="0.25">
      <c r="A848" s="25" t="s">
        <v>9</v>
      </c>
      <c r="B848" s="25" t="s">
        <v>9</v>
      </c>
      <c r="C848" s="25" t="s">
        <v>9</v>
      </c>
      <c r="D848" s="24">
        <v>1511</v>
      </c>
      <c r="E848" s="23" t="s">
        <v>50</v>
      </c>
      <c r="F848" s="22">
        <v>10673012571.32</v>
      </c>
      <c r="G848" s="22">
        <v>22959241201.239998</v>
      </c>
      <c r="H848" s="22">
        <f>SUMIF($B$849:$B$858,"section",H849:H858)</f>
        <v>26650041552.360001</v>
      </c>
      <c r="I848" s="22">
        <f>SUMIF($B$849:$B$858,"section",I849:I858)</f>
        <v>15705542004.66</v>
      </c>
      <c r="J848" s="22">
        <f>SUMIF($B$849:$B$858,"section",J849:J858)</f>
        <v>10944499547.700001</v>
      </c>
      <c r="K848" s="21">
        <f t="shared" si="101"/>
        <v>0.58932523515218282</v>
      </c>
    </row>
    <row r="849" spans="1:17" s="1" customFormat="1" ht="27.75" customHeight="1" x14ac:dyDescent="0.25">
      <c r="A849" s="14" t="s">
        <v>5</v>
      </c>
      <c r="B849" s="14" t="s">
        <v>5</v>
      </c>
      <c r="C849" s="14" t="s">
        <v>5</v>
      </c>
      <c r="D849" s="13">
        <v>1511111</v>
      </c>
      <c r="E849" s="12" t="s">
        <v>49</v>
      </c>
      <c r="F849" s="11">
        <v>2523889107</v>
      </c>
      <c r="G849" s="11">
        <v>1904321759</v>
      </c>
      <c r="H849" s="11">
        <f>SUMIF($B$850:$B$850,"article",H850:H850)</f>
        <v>4256194832.3600001</v>
      </c>
      <c r="I849" s="11">
        <f>SUMIF($B$850:$B$850,"article",I850:I850)</f>
        <v>1702455068.95</v>
      </c>
      <c r="J849" s="11">
        <f>SUMIF($B$850:$B$850,"article",J850:J850)</f>
        <v>2553739763.4099998</v>
      </c>
      <c r="K849" s="10">
        <f t="shared" si="101"/>
        <v>0.39999462806687652</v>
      </c>
    </row>
    <row r="850" spans="1:17" s="3" customFormat="1" ht="27.75" customHeight="1" x14ac:dyDescent="0.25">
      <c r="A850" s="9" t="s">
        <v>1</v>
      </c>
      <c r="B850" s="9" t="s">
        <v>1</v>
      </c>
      <c r="C850" s="8">
        <v>1511111</v>
      </c>
      <c r="D850" s="7">
        <v>7</v>
      </c>
      <c r="E850" s="6" t="s">
        <v>0</v>
      </c>
      <c r="F850" s="5">
        <v>2523889107</v>
      </c>
      <c r="G850" s="5">
        <v>1904321759</v>
      </c>
      <c r="H850" s="5">
        <v>4256194832.3600001</v>
      </c>
      <c r="I850" s="5">
        <v>1702455068.95</v>
      </c>
      <c r="J850" s="5">
        <f>H850-I850</f>
        <v>2553739763.4099998</v>
      </c>
      <c r="K850" s="4">
        <f t="shared" si="101"/>
        <v>0.39999462806687652</v>
      </c>
    </row>
    <row r="851" spans="1:17" s="1" customFormat="1" ht="27.75" customHeight="1" x14ac:dyDescent="0.25">
      <c r="A851" s="14" t="s">
        <v>5</v>
      </c>
      <c r="B851" s="14" t="s">
        <v>5</v>
      </c>
      <c r="C851" s="14" t="s">
        <v>5</v>
      </c>
      <c r="D851" s="13">
        <v>1511113</v>
      </c>
      <c r="E851" s="12" t="s">
        <v>48</v>
      </c>
      <c r="F851" s="11">
        <v>461075000</v>
      </c>
      <c r="G851" s="11">
        <v>642376355</v>
      </c>
      <c r="H851" s="11">
        <f>SUMIF($B$852:$B$852,"article",H852:H852)</f>
        <v>1885856719</v>
      </c>
      <c r="I851" s="11">
        <f>SUMIF($B$852:$B$852,"article",I852:I852)</f>
        <v>707961090.71000004</v>
      </c>
      <c r="J851" s="11">
        <f>SUMIF($B$852:$B$852,"article",J852:J852)</f>
        <v>1177895628.29</v>
      </c>
      <c r="K851" s="10">
        <f t="shared" si="101"/>
        <v>0.37540555630621059</v>
      </c>
      <c r="L851" s="32" t="e">
        <f t="shared" ref="L851:Q851" si="103">SUMIF($B$852:$B$852,"article",L852:L852)</f>
        <v>#REF!</v>
      </c>
      <c r="M851" s="32" t="e">
        <f t="shared" si="103"/>
        <v>#REF!</v>
      </c>
      <c r="N851" s="32" t="e">
        <f t="shared" si="103"/>
        <v>#REF!</v>
      </c>
      <c r="O851" s="32" t="e">
        <f t="shared" si="103"/>
        <v>#REF!</v>
      </c>
      <c r="P851" s="32" t="e">
        <f t="shared" si="103"/>
        <v>#REF!</v>
      </c>
      <c r="Q851" s="32" t="e">
        <f t="shared" si="103"/>
        <v>#REF!</v>
      </c>
    </row>
    <row r="852" spans="1:17" s="3" customFormat="1" ht="27.75" customHeight="1" x14ac:dyDescent="0.25">
      <c r="A852" s="9" t="s">
        <v>1</v>
      </c>
      <c r="B852" s="9" t="s">
        <v>1</v>
      </c>
      <c r="C852" s="8">
        <v>1511113</v>
      </c>
      <c r="D852" s="7">
        <v>7</v>
      </c>
      <c r="E852" s="6" t="s">
        <v>0</v>
      </c>
      <c r="F852" s="5">
        <v>461075000</v>
      </c>
      <c r="G852" s="5">
        <v>642376355</v>
      </c>
      <c r="H852" s="5">
        <v>1885856719</v>
      </c>
      <c r="I852" s="5">
        <v>707961090.71000004</v>
      </c>
      <c r="J852" s="5">
        <f>H852-I852</f>
        <v>1177895628.29</v>
      </c>
      <c r="K852" s="4">
        <f t="shared" si="101"/>
        <v>0.37540555630621059</v>
      </c>
      <c r="L852" s="31" t="e">
        <f>SUM(#REF!)</f>
        <v>#REF!</v>
      </c>
      <c r="M852" s="31" t="e">
        <f>SUM(#REF!)</f>
        <v>#REF!</v>
      </c>
      <c r="N852" s="31" t="e">
        <f>SUM(#REF!)</f>
        <v>#REF!</v>
      </c>
      <c r="O852" s="31" t="e">
        <f>SUM(#REF!)</f>
        <v>#REF!</v>
      </c>
      <c r="P852" s="31" t="e">
        <f>SUM(#REF!)</f>
        <v>#REF!</v>
      </c>
      <c r="Q852" s="31" t="e">
        <f>SUM(#REF!)</f>
        <v>#REF!</v>
      </c>
    </row>
    <row r="853" spans="1:17" s="1" customFormat="1" ht="27.75" customHeight="1" x14ac:dyDescent="0.25">
      <c r="A853" s="14" t="s">
        <v>5</v>
      </c>
      <c r="B853" s="14" t="s">
        <v>5</v>
      </c>
      <c r="C853" s="14" t="s">
        <v>5</v>
      </c>
      <c r="D853" s="13">
        <v>1511149</v>
      </c>
      <c r="E853" s="12" t="s">
        <v>47</v>
      </c>
      <c r="F853" s="11">
        <v>7688048464.3199997</v>
      </c>
      <c r="G853" s="11">
        <v>20412543087.239998</v>
      </c>
      <c r="H853" s="11">
        <f>SUMIF($B$854:$B$858,"article",H854:H858)</f>
        <v>20507990001</v>
      </c>
      <c r="I853" s="11">
        <f>SUMIF($B$854:$B$858,"article",I854:I858)</f>
        <v>13295125845</v>
      </c>
      <c r="J853" s="11">
        <f>SUMIF($B$854:$B$858,"article",J854:J858)</f>
        <v>7212864156</v>
      </c>
      <c r="K853" s="10">
        <f t="shared" si="101"/>
        <v>0.64829004911508681</v>
      </c>
      <c r="L853" s="32" t="e">
        <f t="shared" ref="L853:Q853" si="104">SUMIF($B$854:$B$858,"article",L854:L858)</f>
        <v>#REF!</v>
      </c>
      <c r="M853" s="32" t="e">
        <f t="shared" si="104"/>
        <v>#REF!</v>
      </c>
      <c r="N853" s="32" t="e">
        <f t="shared" si="104"/>
        <v>#REF!</v>
      </c>
      <c r="O853" s="32" t="e">
        <f t="shared" si="104"/>
        <v>#REF!</v>
      </c>
      <c r="P853" s="32" t="e">
        <f t="shared" si="104"/>
        <v>#REF!</v>
      </c>
      <c r="Q853" s="32" t="e">
        <f t="shared" si="104"/>
        <v>#REF!</v>
      </c>
    </row>
    <row r="854" spans="1:17" s="3" customFormat="1" ht="27.75" customHeight="1" x14ac:dyDescent="0.25">
      <c r="A854" s="9" t="s">
        <v>1</v>
      </c>
      <c r="B854" s="9" t="s">
        <v>1</v>
      </c>
      <c r="C854" s="8">
        <v>1511149</v>
      </c>
      <c r="D854" s="34">
        <v>4</v>
      </c>
      <c r="E854" s="6" t="s">
        <v>14</v>
      </c>
      <c r="F854" s="5">
        <v>35000000</v>
      </c>
      <c r="G854" s="5">
        <v>32718904</v>
      </c>
      <c r="H854" s="5">
        <v>120000000</v>
      </c>
      <c r="I854" s="5">
        <v>8745000</v>
      </c>
      <c r="J854" s="5">
        <f>H854-I854</f>
        <v>111255000</v>
      </c>
      <c r="K854" s="4">
        <f t="shared" si="101"/>
        <v>7.2874999999999995E-2</v>
      </c>
      <c r="L854" s="33" t="e">
        <f>SUM(#REF!)</f>
        <v>#REF!</v>
      </c>
      <c r="M854" s="33" t="e">
        <f>SUM(#REF!)</f>
        <v>#REF!</v>
      </c>
      <c r="N854" s="33" t="e">
        <f>SUM(#REF!)</f>
        <v>#REF!</v>
      </c>
      <c r="O854" s="33" t="e">
        <f>SUM(#REF!)</f>
        <v>#REF!</v>
      </c>
      <c r="P854" s="33" t="e">
        <f>SUM(#REF!)</f>
        <v>#REF!</v>
      </c>
      <c r="Q854" s="33" t="e">
        <f>SUM(#REF!)</f>
        <v>#REF!</v>
      </c>
    </row>
    <row r="855" spans="1:17" s="3" customFormat="1" ht="27.75" customHeight="1" x14ac:dyDescent="0.25">
      <c r="A855" s="9" t="s">
        <v>1</v>
      </c>
      <c r="B855" s="9" t="s">
        <v>1</v>
      </c>
      <c r="C855" s="8">
        <v>1511149</v>
      </c>
      <c r="D855" s="34">
        <v>5</v>
      </c>
      <c r="E855" s="6" t="s">
        <v>13</v>
      </c>
      <c r="F855" s="5">
        <v>0</v>
      </c>
      <c r="G855" s="5">
        <v>0</v>
      </c>
      <c r="H855" s="5">
        <v>0</v>
      </c>
      <c r="I855" s="5">
        <v>0</v>
      </c>
      <c r="J855" s="5">
        <f>H855-I855</f>
        <v>0</v>
      </c>
      <c r="K855" s="4">
        <f t="shared" si="101"/>
        <v>0</v>
      </c>
      <c r="L855" s="33" t="e">
        <f>SUM(#REF!)</f>
        <v>#REF!</v>
      </c>
      <c r="M855" s="33" t="e">
        <f>SUM(#REF!)</f>
        <v>#REF!</v>
      </c>
      <c r="N855" s="33" t="e">
        <f>SUM(#REF!)</f>
        <v>#REF!</v>
      </c>
      <c r="O855" s="33" t="e">
        <f>SUM(#REF!)</f>
        <v>#REF!</v>
      </c>
      <c r="P855" s="33" t="e">
        <f>SUM(#REF!)</f>
        <v>#REF!</v>
      </c>
      <c r="Q855" s="33" t="e">
        <f>SUM(#REF!)</f>
        <v>#REF!</v>
      </c>
    </row>
    <row r="856" spans="1:17" s="3" customFormat="1" ht="27.75" customHeight="1" x14ac:dyDescent="0.25">
      <c r="A856" s="9" t="s">
        <v>1</v>
      </c>
      <c r="B856" s="9" t="s">
        <v>1</v>
      </c>
      <c r="C856" s="8">
        <v>1511149</v>
      </c>
      <c r="D856" s="34">
        <v>7</v>
      </c>
      <c r="E856" s="6" t="s">
        <v>0</v>
      </c>
      <c r="F856" s="5">
        <v>4961355560</v>
      </c>
      <c r="G856" s="5">
        <v>9095555942</v>
      </c>
      <c r="H856" s="5">
        <v>5243000000</v>
      </c>
      <c r="I856" s="5">
        <v>3352171684</v>
      </c>
      <c r="J856" s="5">
        <f>H856-I856</f>
        <v>1890828316</v>
      </c>
      <c r="K856" s="4">
        <f t="shared" si="101"/>
        <v>0.63936137402250615</v>
      </c>
      <c r="L856" s="33" t="e">
        <f>SUM(#REF!)</f>
        <v>#REF!</v>
      </c>
      <c r="M856" s="33" t="e">
        <f>SUM(#REF!)</f>
        <v>#REF!</v>
      </c>
      <c r="N856" s="33" t="e">
        <f>SUM(#REF!)</f>
        <v>#REF!</v>
      </c>
      <c r="O856" s="33" t="e">
        <f>SUM(#REF!)</f>
        <v>#REF!</v>
      </c>
      <c r="P856" s="33" t="e">
        <f>SUM(#REF!)</f>
        <v>#REF!</v>
      </c>
      <c r="Q856" s="33" t="e">
        <f>SUM(#REF!)</f>
        <v>#REF!</v>
      </c>
    </row>
    <row r="857" spans="1:17" s="3" customFormat="1" ht="27.75" customHeight="1" x14ac:dyDescent="0.25">
      <c r="A857" s="9" t="s">
        <v>1</v>
      </c>
      <c r="B857" s="9" t="s">
        <v>1</v>
      </c>
      <c r="C857" s="8">
        <v>1511149</v>
      </c>
      <c r="D857" s="34">
        <v>9</v>
      </c>
      <c r="E857" s="6" t="s">
        <v>12</v>
      </c>
      <c r="F857" s="5">
        <v>2691692904.3199997</v>
      </c>
      <c r="G857" s="5">
        <v>11284268241.24</v>
      </c>
      <c r="H857" s="5">
        <v>15144990001</v>
      </c>
      <c r="I857" s="5">
        <v>9934209161</v>
      </c>
      <c r="J857" s="5">
        <f>H857-I857</f>
        <v>5210780840</v>
      </c>
      <c r="K857" s="4">
        <f t="shared" si="101"/>
        <v>0.65594029182878688</v>
      </c>
      <c r="L857" s="33" t="e">
        <f>SUM(#REF!)</f>
        <v>#REF!</v>
      </c>
      <c r="M857" s="33" t="e">
        <f>SUM(#REF!)</f>
        <v>#REF!</v>
      </c>
      <c r="N857" s="33" t="e">
        <f>SUM(#REF!)</f>
        <v>#REF!</v>
      </c>
      <c r="O857" s="33" t="e">
        <f>SUM(#REF!)</f>
        <v>#REF!</v>
      </c>
      <c r="P857" s="33" t="e">
        <f>SUM(#REF!)</f>
        <v>#REF!</v>
      </c>
      <c r="Q857" s="33" t="e">
        <f>SUM(#REF!)</f>
        <v>#REF!</v>
      </c>
    </row>
    <row r="858" spans="1:17" s="3" customFormat="1" ht="27.75" customHeight="1" x14ac:dyDescent="0.25">
      <c r="A858" s="9" t="s">
        <v>1</v>
      </c>
      <c r="B858" s="9" t="s">
        <v>1</v>
      </c>
      <c r="C858" s="8">
        <v>1511149</v>
      </c>
      <c r="D858" s="7">
        <v>1</v>
      </c>
      <c r="E858" s="6" t="s">
        <v>3</v>
      </c>
      <c r="F858" s="5">
        <v>0</v>
      </c>
      <c r="G858" s="5">
        <v>0</v>
      </c>
      <c r="H858" s="5">
        <v>0</v>
      </c>
      <c r="I858" s="5">
        <v>0</v>
      </c>
      <c r="J858" s="5">
        <f>H858-I858</f>
        <v>0</v>
      </c>
      <c r="K858" s="4">
        <f t="shared" si="101"/>
        <v>0</v>
      </c>
      <c r="L858" s="31" t="e">
        <f>SUM(#REF!)</f>
        <v>#REF!</v>
      </c>
      <c r="M858" s="31" t="e">
        <f>SUM(#REF!)</f>
        <v>#REF!</v>
      </c>
      <c r="N858" s="31" t="e">
        <f>SUM(#REF!)</f>
        <v>#REF!</v>
      </c>
      <c r="O858" s="31" t="e">
        <f>SUM(#REF!)</f>
        <v>#REF!</v>
      </c>
      <c r="P858" s="31" t="e">
        <f>SUM(#REF!)</f>
        <v>#REF!</v>
      </c>
      <c r="Q858" s="31" t="e">
        <f>SUM(#REF!)</f>
        <v>#REF!</v>
      </c>
    </row>
    <row r="859" spans="1:17" s="1" customFormat="1" ht="27.75" customHeight="1" x14ac:dyDescent="0.25">
      <c r="A859" s="25" t="s">
        <v>9</v>
      </c>
      <c r="B859" s="25" t="s">
        <v>9</v>
      </c>
      <c r="C859" s="25" t="s">
        <v>9</v>
      </c>
      <c r="D859" s="24">
        <v>1512</v>
      </c>
      <c r="E859" s="23" t="s">
        <v>46</v>
      </c>
      <c r="F859" s="22">
        <v>13721382623.43</v>
      </c>
      <c r="G859" s="22">
        <v>20064366776.985001</v>
      </c>
      <c r="H859" s="22">
        <f>SUMIF($B$860:$B$879,"chap",H860:H879)</f>
        <v>36709469915.300003</v>
      </c>
      <c r="I859" s="22">
        <f>SUMIF($B$860:$B$879,"chap",I860:I879)</f>
        <v>24494383364.919998</v>
      </c>
      <c r="J859" s="22">
        <f>SUMIF($B$860:$B$879,"chap",J860:J879)</f>
        <v>12215086550.380001</v>
      </c>
      <c r="K859" s="21">
        <f t="shared" si="101"/>
        <v>0.66724971571194158</v>
      </c>
    </row>
    <row r="860" spans="1:17" s="15" customFormat="1" ht="27.75" customHeight="1" x14ac:dyDescent="0.25">
      <c r="A860" s="20" t="s">
        <v>7</v>
      </c>
      <c r="B860" s="20" t="s">
        <v>7</v>
      </c>
      <c r="C860" s="20" t="s">
        <v>7</v>
      </c>
      <c r="D860" s="19">
        <v>15121</v>
      </c>
      <c r="E860" s="18" t="s">
        <v>45</v>
      </c>
      <c r="F860" s="17">
        <v>6262257152.4300003</v>
      </c>
      <c r="G860" s="17">
        <v>10873878184.455002</v>
      </c>
      <c r="H860" s="17">
        <f>SUMIF($B$861:$B$869,"section",H861:H869)</f>
        <v>21701222632.200001</v>
      </c>
      <c r="I860" s="17">
        <f>SUMIF($B$861:$B$869,"section",I861:I869)</f>
        <v>16671374441.059998</v>
      </c>
      <c r="J860" s="17">
        <f>SUMIF($B$861:$B$869,"section",J861:J869)</f>
        <v>5029848191.1400013</v>
      </c>
      <c r="K860" s="16">
        <f t="shared" si="101"/>
        <v>0.7682228196822064</v>
      </c>
    </row>
    <row r="861" spans="1:17" s="1" customFormat="1" ht="27.75" customHeight="1" x14ac:dyDescent="0.25">
      <c r="A861" s="14" t="s">
        <v>5</v>
      </c>
      <c r="B861" s="14" t="s">
        <v>5</v>
      </c>
      <c r="C861" s="14" t="s">
        <v>5</v>
      </c>
      <c r="D861" s="13">
        <v>1512111</v>
      </c>
      <c r="E861" s="12" t="s">
        <v>44</v>
      </c>
      <c r="F861" s="11">
        <v>1100000000</v>
      </c>
      <c r="G861" s="11">
        <v>443722448</v>
      </c>
      <c r="H861" s="11">
        <f>SUMIF($B$862:$B$863,"article",H862:H863)</f>
        <v>1400113287</v>
      </c>
      <c r="I861" s="11">
        <f>SUMIF($B$862:$B$863,"article",I862:I863)</f>
        <v>200123264.75</v>
      </c>
      <c r="J861" s="11">
        <f>SUMIF($B$862:$B$863,"article",J862:J863)</f>
        <v>1199990022.25</v>
      </c>
      <c r="K861" s="10">
        <f t="shared" si="101"/>
        <v>0.14293362302046347</v>
      </c>
    </row>
    <row r="862" spans="1:17" s="3" customFormat="1" ht="27.75" customHeight="1" x14ac:dyDescent="0.25">
      <c r="A862" s="9" t="s">
        <v>1</v>
      </c>
      <c r="B862" s="9" t="s">
        <v>1</v>
      </c>
      <c r="C862" s="8">
        <v>1512111</v>
      </c>
      <c r="D862" s="7">
        <v>2</v>
      </c>
      <c r="E862" s="6" t="s">
        <v>2</v>
      </c>
      <c r="F862" s="5">
        <v>1100000000</v>
      </c>
      <c r="G862" s="5">
        <v>443722448</v>
      </c>
      <c r="H862" s="5">
        <v>1400113287</v>
      </c>
      <c r="I862" s="5">
        <v>200123264.75</v>
      </c>
      <c r="J862" s="5">
        <f>H862-I862</f>
        <v>1199990022.25</v>
      </c>
      <c r="K862" s="4">
        <f t="shared" si="101"/>
        <v>0.14293362302046347</v>
      </c>
    </row>
    <row r="863" spans="1:17" s="3" customFormat="1" ht="27.75" customHeight="1" x14ac:dyDescent="0.25">
      <c r="A863" s="9" t="s">
        <v>1</v>
      </c>
      <c r="B863" s="9" t="s">
        <v>1</v>
      </c>
      <c r="C863" s="8">
        <v>1512111</v>
      </c>
      <c r="D863" s="7">
        <v>8</v>
      </c>
      <c r="E863" s="6" t="s">
        <v>2</v>
      </c>
      <c r="F863" s="5">
        <v>1100000000</v>
      </c>
      <c r="G863" s="5">
        <v>443722448</v>
      </c>
      <c r="H863" s="5">
        <v>0</v>
      </c>
      <c r="I863" s="5">
        <v>0</v>
      </c>
      <c r="J863" s="5">
        <f>H863-I863</f>
        <v>0</v>
      </c>
      <c r="K863" s="4" t="e">
        <f t="shared" si="101"/>
        <v>#DIV/0!</v>
      </c>
    </row>
    <row r="864" spans="1:17" s="1" customFormat="1" ht="27.75" customHeight="1" x14ac:dyDescent="0.25">
      <c r="A864" s="14" t="s">
        <v>5</v>
      </c>
      <c r="B864" s="14" t="s">
        <v>5</v>
      </c>
      <c r="C864" s="14" t="s">
        <v>5</v>
      </c>
      <c r="D864" s="13">
        <v>1512112</v>
      </c>
      <c r="E864" s="12" t="s">
        <v>43</v>
      </c>
      <c r="F864" s="11">
        <v>2968340224.4300003</v>
      </c>
      <c r="G864" s="11">
        <v>2137277381.1800032</v>
      </c>
      <c r="H864" s="11">
        <f>SUMIF($B$865:$B$866,"article",H865:H866)</f>
        <v>12930857745.559999</v>
      </c>
      <c r="I864" s="11">
        <f>SUMIF($B$865:$B$866,"article",I865:I866)</f>
        <v>6157571393.5899992</v>
      </c>
      <c r="J864" s="11">
        <f>SUMIF($B$865:$B$866,"article",J865:J866)</f>
        <v>6773286351.9700003</v>
      </c>
      <c r="K864" s="10">
        <f t="shared" si="101"/>
        <v>0.47619202954299705</v>
      </c>
    </row>
    <row r="865" spans="1:11" s="3" customFormat="1" ht="27.75" customHeight="1" x14ac:dyDescent="0.25">
      <c r="A865" s="9" t="s">
        <v>1</v>
      </c>
      <c r="B865" s="9" t="s">
        <v>1</v>
      </c>
      <c r="C865" s="8">
        <v>1512112</v>
      </c>
      <c r="D865" s="7">
        <v>2</v>
      </c>
      <c r="E865" s="6" t="s">
        <v>2</v>
      </c>
      <c r="F865" s="5">
        <v>380840225</v>
      </c>
      <c r="G865" s="5">
        <v>425596682.14999998</v>
      </c>
      <c r="H865" s="5">
        <v>1620596108.5599999</v>
      </c>
      <c r="I865" s="5">
        <v>221269806.10999998</v>
      </c>
      <c r="J865" s="5">
        <f>H865-I865</f>
        <v>1399326302.45</v>
      </c>
      <c r="K865" s="4">
        <f t="shared" si="101"/>
        <v>0.13653605913358136</v>
      </c>
    </row>
    <row r="866" spans="1:11" s="3" customFormat="1" ht="27.75" customHeight="1" x14ac:dyDescent="0.25">
      <c r="A866" s="9" t="s">
        <v>1</v>
      </c>
      <c r="B866" s="9" t="s">
        <v>1</v>
      </c>
      <c r="C866" s="8">
        <v>1512112</v>
      </c>
      <c r="D866" s="7">
        <v>8</v>
      </c>
      <c r="E866" s="6" t="s">
        <v>37</v>
      </c>
      <c r="F866" s="5">
        <v>2587499999.4300003</v>
      </c>
      <c r="G866" s="5">
        <v>1711680699.0300033</v>
      </c>
      <c r="H866" s="5">
        <v>11310261637</v>
      </c>
      <c r="I866" s="5">
        <v>5936301587.4799995</v>
      </c>
      <c r="J866" s="5">
        <f>H866-I866</f>
        <v>5373960049.5200005</v>
      </c>
      <c r="K866" s="4">
        <f t="shared" si="101"/>
        <v>0.52485979352238743</v>
      </c>
    </row>
    <row r="867" spans="1:11" s="1" customFormat="1" ht="27.75" customHeight="1" x14ac:dyDescent="0.25">
      <c r="A867" s="14" t="s">
        <v>5</v>
      </c>
      <c r="B867" s="14" t="s">
        <v>5</v>
      </c>
      <c r="C867" s="14" t="s">
        <v>5</v>
      </c>
      <c r="D867" s="13">
        <v>1512113</v>
      </c>
      <c r="E867" s="12" t="s">
        <v>42</v>
      </c>
      <c r="F867" s="11">
        <v>2193916928</v>
      </c>
      <c r="G867" s="11">
        <v>8292878355.2749977</v>
      </c>
      <c r="H867" s="11">
        <f>SUMIF($B$868:$B$869,"article",H868:H869)</f>
        <v>7370251599.6400003</v>
      </c>
      <c r="I867" s="11">
        <f>SUMIF($B$868:$B$869,"article",I868:I869)</f>
        <v>10313679782.719999</v>
      </c>
      <c r="J867" s="11">
        <f>SUMIF($B$868:$B$869,"article",J868:J869)</f>
        <v>-2943428183.0799994</v>
      </c>
      <c r="K867" s="10">
        <f t="shared" si="101"/>
        <v>1.3993660383620785</v>
      </c>
    </row>
    <row r="868" spans="1:11" s="3" customFormat="1" ht="27.75" customHeight="1" x14ac:dyDescent="0.25">
      <c r="A868" s="9" t="s">
        <v>1</v>
      </c>
      <c r="B868" s="9" t="s">
        <v>1</v>
      </c>
      <c r="C868" s="8">
        <v>1512113</v>
      </c>
      <c r="D868" s="7">
        <v>2</v>
      </c>
      <c r="E868" s="6" t="s">
        <v>2</v>
      </c>
      <c r="F868" s="5">
        <v>60583595</v>
      </c>
      <c r="G868" s="5">
        <v>45437696.474999994</v>
      </c>
      <c r="H868" s="5">
        <v>2808542.64</v>
      </c>
      <c r="I868" s="5">
        <v>2509354.8199999998</v>
      </c>
      <c r="J868" s="5">
        <f>H868-I868</f>
        <v>299187.8200000003</v>
      </c>
      <c r="K868" s="4">
        <f t="shared" si="101"/>
        <v>0.8934722173205103</v>
      </c>
    </row>
    <row r="869" spans="1:11" s="3" customFormat="1" ht="27.75" customHeight="1" x14ac:dyDescent="0.25">
      <c r="A869" s="9" t="s">
        <v>1</v>
      </c>
      <c r="B869" s="9" t="s">
        <v>1</v>
      </c>
      <c r="C869" s="8">
        <v>1512113</v>
      </c>
      <c r="D869" s="7">
        <v>8</v>
      </c>
      <c r="E869" s="6" t="s">
        <v>37</v>
      </c>
      <c r="F869" s="5">
        <v>2133333333</v>
      </c>
      <c r="G869" s="5">
        <v>8247440658.7999973</v>
      </c>
      <c r="H869" s="5">
        <v>7367443057</v>
      </c>
      <c r="I869" s="5">
        <v>10311170427.9</v>
      </c>
      <c r="J869" s="5">
        <f>H869-I869</f>
        <v>-2943727370.8999996</v>
      </c>
      <c r="K869" s="4">
        <f t="shared" si="101"/>
        <v>1.399558890123092</v>
      </c>
    </row>
    <row r="870" spans="1:11" s="15" customFormat="1" ht="27.75" customHeight="1" x14ac:dyDescent="0.25">
      <c r="A870" s="20" t="s">
        <v>7</v>
      </c>
      <c r="B870" s="20" t="s">
        <v>7</v>
      </c>
      <c r="C870" s="20" t="s">
        <v>7</v>
      </c>
      <c r="D870" s="19">
        <v>15122</v>
      </c>
      <c r="E870" s="18" t="s">
        <v>41</v>
      </c>
      <c r="F870" s="17">
        <v>7459125471</v>
      </c>
      <c r="G870" s="17">
        <v>9190488592.5299988</v>
      </c>
      <c r="H870" s="17">
        <f>SUMIF($B$871:$B$879,"section",H871:H879)</f>
        <v>15008247283.1</v>
      </c>
      <c r="I870" s="17">
        <f>SUMIF($B$871:$B$879,"section",I871:I879)</f>
        <v>7823008923.8600006</v>
      </c>
      <c r="J870" s="17">
        <f>SUMIF($B$871:$B$879,"section",J871:J879)</f>
        <v>7185238359.2399998</v>
      </c>
      <c r="K870" s="16">
        <f t="shared" si="101"/>
        <v>0.52124733663397727</v>
      </c>
    </row>
    <row r="871" spans="1:11" s="1" customFormat="1" ht="27.75" customHeight="1" x14ac:dyDescent="0.25">
      <c r="A871" s="14" t="s">
        <v>5</v>
      </c>
      <c r="B871" s="14" t="s">
        <v>5</v>
      </c>
      <c r="C871" s="14" t="s">
        <v>5</v>
      </c>
      <c r="D871" s="13">
        <v>1512211</v>
      </c>
      <c r="E871" s="12" t="s">
        <v>40</v>
      </c>
      <c r="F871" s="11">
        <v>251266515</v>
      </c>
      <c r="G871" s="11">
        <v>296562246.90499997</v>
      </c>
      <c r="H871" s="11">
        <f>SUMIF($B$872:$B$873,"article",H872:H873)</f>
        <v>474253399.10000002</v>
      </c>
      <c r="I871" s="11">
        <f>SUMIF($B$872:$B$873,"article",I872:I873)</f>
        <v>789936970.00999999</v>
      </c>
      <c r="J871" s="11">
        <f>SUMIF($B$872:$B$873,"article",J872:J873)</f>
        <v>-315683570.91000009</v>
      </c>
      <c r="K871" s="10">
        <f t="shared" si="101"/>
        <v>1.6656432436943602</v>
      </c>
    </row>
    <row r="872" spans="1:11" s="3" customFormat="1" ht="27.75" customHeight="1" x14ac:dyDescent="0.25">
      <c r="A872" s="9" t="s">
        <v>1</v>
      </c>
      <c r="B872" s="9" t="s">
        <v>1</v>
      </c>
      <c r="C872" s="8">
        <v>1512211</v>
      </c>
      <c r="D872" s="7">
        <v>2</v>
      </c>
      <c r="E872" s="6" t="s">
        <v>2</v>
      </c>
      <c r="F872" s="5">
        <v>90719304</v>
      </c>
      <c r="G872" s="5">
        <v>104856576.72499999</v>
      </c>
      <c r="H872" s="5">
        <v>133401199.09999999</v>
      </c>
      <c r="I872" s="5">
        <v>150178091.93000001</v>
      </c>
      <c r="J872" s="5">
        <f>H872-I872</f>
        <v>-16776892.830000013</v>
      </c>
      <c r="K872" s="4">
        <f t="shared" si="101"/>
        <v>1.1257626838678094</v>
      </c>
    </row>
    <row r="873" spans="1:11" s="3" customFormat="1" ht="27.75" customHeight="1" x14ac:dyDescent="0.25">
      <c r="A873" s="9" t="s">
        <v>1</v>
      </c>
      <c r="B873" s="9" t="s">
        <v>1</v>
      </c>
      <c r="C873" s="8">
        <v>1512211</v>
      </c>
      <c r="D873" s="7">
        <v>8</v>
      </c>
      <c r="E873" s="6" t="s">
        <v>37</v>
      </c>
      <c r="F873" s="5">
        <v>160547211</v>
      </c>
      <c r="G873" s="5">
        <v>191705670.18000001</v>
      </c>
      <c r="H873" s="5">
        <v>340852200</v>
      </c>
      <c r="I873" s="5">
        <v>639758878.08000004</v>
      </c>
      <c r="J873" s="5">
        <f>H873-I873</f>
        <v>-298906678.08000004</v>
      </c>
      <c r="K873" s="4">
        <f t="shared" si="101"/>
        <v>1.8769392659927089</v>
      </c>
    </row>
    <row r="874" spans="1:11" s="1" customFormat="1" ht="27.75" customHeight="1" x14ac:dyDescent="0.25">
      <c r="A874" s="14" t="s">
        <v>5</v>
      </c>
      <c r="B874" s="14" t="s">
        <v>5</v>
      </c>
      <c r="C874" s="14" t="s">
        <v>5</v>
      </c>
      <c r="D874" s="13">
        <v>1512212</v>
      </c>
      <c r="E874" s="12" t="s">
        <v>39</v>
      </c>
      <c r="F874" s="11">
        <v>7207858956</v>
      </c>
      <c r="G874" s="11">
        <v>8893926345.6249981</v>
      </c>
      <c r="H874" s="11">
        <f>SUMIF($B$875:$B$876,"article",H875:H876)</f>
        <v>12955859973.4</v>
      </c>
      <c r="I874" s="11">
        <f>SUMIF($B$875:$B$876,"article",I875:I876)</f>
        <v>7033071953.8500004</v>
      </c>
      <c r="J874" s="11">
        <f>SUMIF($B$875:$B$876,"article",J875:J876)</f>
        <v>5922788019.5499992</v>
      </c>
      <c r="K874" s="10">
        <f t="shared" si="101"/>
        <v>0.54284871620176323</v>
      </c>
    </row>
    <row r="875" spans="1:11" s="3" customFormat="1" ht="27.75" customHeight="1" x14ac:dyDescent="0.25">
      <c r="A875" s="9" t="s">
        <v>1</v>
      </c>
      <c r="B875" s="9" t="s">
        <v>1</v>
      </c>
      <c r="C875" s="8">
        <v>1512212</v>
      </c>
      <c r="D875" s="7">
        <v>2</v>
      </c>
      <c r="E875" s="6" t="s">
        <v>2</v>
      </c>
      <c r="F875" s="5">
        <v>1478372582</v>
      </c>
      <c r="G875" s="5">
        <v>1642720700.304997</v>
      </c>
      <c r="H875" s="5">
        <v>2128441991</v>
      </c>
      <c r="I875" s="5">
        <v>1133600205.3699996</v>
      </c>
      <c r="J875" s="5">
        <f>H875-I875</f>
        <v>994841785.63000035</v>
      </c>
      <c r="K875" s="4">
        <f t="shared" si="101"/>
        <v>0.53259624183480958</v>
      </c>
    </row>
    <row r="876" spans="1:11" s="3" customFormat="1" ht="27.75" customHeight="1" x14ac:dyDescent="0.25">
      <c r="A876" s="9" t="s">
        <v>1</v>
      </c>
      <c r="B876" s="9" t="s">
        <v>1</v>
      </c>
      <c r="C876" s="8">
        <v>1512212</v>
      </c>
      <c r="D876" s="7">
        <v>8</v>
      </c>
      <c r="E876" s="6" t="s">
        <v>37</v>
      </c>
      <c r="F876" s="5">
        <v>5729486374</v>
      </c>
      <c r="G876" s="5">
        <v>7251205645.3200006</v>
      </c>
      <c r="H876" s="5">
        <v>10827417982.4</v>
      </c>
      <c r="I876" s="5">
        <v>5899471748.4800005</v>
      </c>
      <c r="J876" s="5">
        <f>H876-I876</f>
        <v>4927946233.9199991</v>
      </c>
      <c r="K876" s="4">
        <f t="shared" si="101"/>
        <v>0.54486413640533782</v>
      </c>
    </row>
    <row r="877" spans="1:11" s="1" customFormat="1" ht="27.75" customHeight="1" x14ac:dyDescent="0.25">
      <c r="A877" s="14" t="s">
        <v>5</v>
      </c>
      <c r="B877" s="14" t="s">
        <v>5</v>
      </c>
      <c r="C877" s="14" t="s">
        <v>5</v>
      </c>
      <c r="D877" s="13">
        <v>1512213</v>
      </c>
      <c r="E877" s="12" t="s">
        <v>38</v>
      </c>
      <c r="F877" s="11">
        <v>0</v>
      </c>
      <c r="G877" s="11">
        <v>0</v>
      </c>
      <c r="H877" s="11">
        <f>SUMIF($B$878:$B$879,"article",H878:H879)</f>
        <v>1578133910.5999999</v>
      </c>
      <c r="I877" s="11">
        <f>SUMIF($B$878:$B$879,"article",I878:I879)</f>
        <v>0</v>
      </c>
      <c r="J877" s="11">
        <f>SUMIF($B$878:$B$879,"article",J878:J879)</f>
        <v>1578133910.5999999</v>
      </c>
      <c r="K877" s="10">
        <f t="shared" si="101"/>
        <v>0</v>
      </c>
    </row>
    <row r="878" spans="1:11" s="3" customFormat="1" ht="27.75" customHeight="1" x14ac:dyDescent="0.25">
      <c r="A878" s="9" t="s">
        <v>1</v>
      </c>
      <c r="B878" s="9" t="s">
        <v>1</v>
      </c>
      <c r="C878" s="8">
        <v>1512213</v>
      </c>
      <c r="D878" s="7">
        <v>2</v>
      </c>
      <c r="E878" s="6" t="s">
        <v>37</v>
      </c>
      <c r="F878" s="5">
        <v>0</v>
      </c>
      <c r="G878" s="5">
        <v>0</v>
      </c>
      <c r="H878" s="5">
        <v>896000887.60000002</v>
      </c>
      <c r="I878" s="5">
        <v>0</v>
      </c>
      <c r="J878" s="5">
        <f>H878-I878</f>
        <v>896000887.60000002</v>
      </c>
      <c r="K878" s="4">
        <f t="shared" si="101"/>
        <v>0</v>
      </c>
    </row>
    <row r="879" spans="1:11" s="3" customFormat="1" ht="27.75" customHeight="1" x14ac:dyDescent="0.25">
      <c r="A879" s="9" t="s">
        <v>1</v>
      </c>
      <c r="B879" s="9" t="s">
        <v>1</v>
      </c>
      <c r="C879" s="8">
        <v>1512213</v>
      </c>
      <c r="D879" s="7">
        <v>8</v>
      </c>
      <c r="E879" s="6" t="s">
        <v>37</v>
      </c>
      <c r="F879" s="5">
        <v>0</v>
      </c>
      <c r="G879" s="5">
        <v>0</v>
      </c>
      <c r="H879" s="5">
        <v>682133023</v>
      </c>
      <c r="I879" s="5">
        <v>0</v>
      </c>
      <c r="J879" s="5">
        <f>H879-I879</f>
        <v>682133023</v>
      </c>
      <c r="K879" s="4">
        <f t="shared" si="101"/>
        <v>0</v>
      </c>
    </row>
    <row r="880" spans="1:11" s="1" customFormat="1" ht="27.75" customHeight="1" x14ac:dyDescent="0.25">
      <c r="A880" s="25" t="s">
        <v>9</v>
      </c>
      <c r="B880" s="25" t="s">
        <v>9</v>
      </c>
      <c r="C880" s="25" t="s">
        <v>9</v>
      </c>
      <c r="D880" s="24">
        <v>1513</v>
      </c>
      <c r="E880" s="23" t="s">
        <v>36</v>
      </c>
      <c r="F880" s="22">
        <v>5662643489.0344601</v>
      </c>
      <c r="G880" s="22">
        <v>25698200000.270393</v>
      </c>
      <c r="H880" s="22">
        <f>SUMIF($B$881:$B$884,"section",H881:H884)</f>
        <v>8220000000</v>
      </c>
      <c r="I880" s="22">
        <f>SUMIF($B$881:$B$884,"section",I881:I884)</f>
        <v>8809689073.8600006</v>
      </c>
      <c r="J880" s="22">
        <f>SUMIF($B$881:$B$884,"section",J881:J884)</f>
        <v>-589689073.86000061</v>
      </c>
      <c r="K880" s="21">
        <f t="shared" si="101"/>
        <v>1.0717383301532848</v>
      </c>
    </row>
    <row r="881" spans="1:17" s="1" customFormat="1" ht="27.75" customHeight="1" x14ac:dyDescent="0.25">
      <c r="A881" s="14" t="s">
        <v>5</v>
      </c>
      <c r="B881" s="14" t="s">
        <v>5</v>
      </c>
      <c r="C881" s="14" t="s">
        <v>5</v>
      </c>
      <c r="D881" s="13">
        <v>1513111</v>
      </c>
      <c r="E881" s="12" t="s">
        <v>35</v>
      </c>
      <c r="F881" s="11">
        <v>0</v>
      </c>
      <c r="G881" s="11">
        <v>18051268697.060394</v>
      </c>
      <c r="H881" s="11">
        <f>SUMIF($B$850:$B$850,"article",H882:H882)</f>
        <v>8220000000</v>
      </c>
      <c r="I881" s="11">
        <f>SUMIF($B$850:$B$850,"article",I882:I882)</f>
        <v>8809689073.8600006</v>
      </c>
      <c r="J881" s="11">
        <f>SUMIF($B$850:$B$850,"article",J882:J882)</f>
        <v>-589689073.86000061</v>
      </c>
      <c r="K881" s="10">
        <f t="shared" si="101"/>
        <v>1.0717383301532848</v>
      </c>
    </row>
    <row r="882" spans="1:17" s="3" customFormat="1" ht="27.75" customHeight="1" x14ac:dyDescent="0.25">
      <c r="A882" s="9" t="s">
        <v>1</v>
      </c>
      <c r="B882" s="9" t="s">
        <v>1</v>
      </c>
      <c r="C882" s="8">
        <v>1513111</v>
      </c>
      <c r="D882" s="7">
        <v>7</v>
      </c>
      <c r="E882" s="6" t="s">
        <v>0</v>
      </c>
      <c r="F882" s="5">
        <v>0</v>
      </c>
      <c r="G882" s="5">
        <v>18051268697.060394</v>
      </c>
      <c r="H882" s="5">
        <v>8220000000</v>
      </c>
      <c r="I882" s="5">
        <v>8809689073.8600006</v>
      </c>
      <c r="J882" s="5">
        <f>H882-I882</f>
        <v>-589689073.86000061</v>
      </c>
      <c r="K882" s="4">
        <f t="shared" si="101"/>
        <v>1.0717383301532848</v>
      </c>
    </row>
    <row r="883" spans="1:17" s="1" customFormat="1" ht="27.75" customHeight="1" x14ac:dyDescent="0.25">
      <c r="A883" s="14" t="s">
        <v>5</v>
      </c>
      <c r="B883" s="14" t="s">
        <v>5</v>
      </c>
      <c r="C883" s="14" t="s">
        <v>5</v>
      </c>
      <c r="D883" s="13">
        <v>1513112</v>
      </c>
      <c r="E883" s="12" t="s">
        <v>34</v>
      </c>
      <c r="F883" s="11">
        <v>0</v>
      </c>
      <c r="G883" s="11">
        <v>7646931303.21</v>
      </c>
      <c r="H883" s="11">
        <f>SUMIF($B$852:$B$852,"article",H884:H884)</f>
        <v>0</v>
      </c>
      <c r="I883" s="11">
        <f>SUMIF($B$852:$B$852,"article",I884:I884)</f>
        <v>0</v>
      </c>
      <c r="J883" s="11">
        <f>SUMIF($B$852:$B$852,"article",J884:J884)</f>
        <v>0</v>
      </c>
      <c r="K883" s="10" t="e">
        <f t="shared" si="101"/>
        <v>#DIV/0!</v>
      </c>
      <c r="L883" s="32" t="e">
        <f t="shared" ref="L883:Q883" si="105">SUMIF($B$852:$B$852,"article",L884:L884)</f>
        <v>#REF!</v>
      </c>
      <c r="M883" s="32" t="e">
        <f t="shared" si="105"/>
        <v>#REF!</v>
      </c>
      <c r="N883" s="32" t="e">
        <f t="shared" si="105"/>
        <v>#REF!</v>
      </c>
      <c r="O883" s="32" t="e">
        <f t="shared" si="105"/>
        <v>#REF!</v>
      </c>
      <c r="P883" s="32" t="e">
        <f t="shared" si="105"/>
        <v>#REF!</v>
      </c>
      <c r="Q883" s="32" t="e">
        <f t="shared" si="105"/>
        <v>#REF!</v>
      </c>
    </row>
    <row r="884" spans="1:17" s="3" customFormat="1" ht="27.75" customHeight="1" x14ac:dyDescent="0.25">
      <c r="A884" s="9" t="s">
        <v>1</v>
      </c>
      <c r="B884" s="9" t="s">
        <v>1</v>
      </c>
      <c r="C884" s="8">
        <v>1513112</v>
      </c>
      <c r="D884" s="7">
        <v>7</v>
      </c>
      <c r="E884" s="6" t="s">
        <v>0</v>
      </c>
      <c r="F884" s="5">
        <v>0</v>
      </c>
      <c r="G884" s="5">
        <v>7646931303.21</v>
      </c>
      <c r="H884" s="5">
        <v>0</v>
      </c>
      <c r="I884" s="5">
        <v>0</v>
      </c>
      <c r="J884" s="5">
        <f>H884-I884</f>
        <v>0</v>
      </c>
      <c r="K884" s="4" t="e">
        <f t="shared" si="101"/>
        <v>#DIV/0!</v>
      </c>
      <c r="L884" s="31" t="e">
        <f>SUM(#REF!)</f>
        <v>#REF!</v>
      </c>
      <c r="M884" s="31" t="e">
        <f>SUM(#REF!)</f>
        <v>#REF!</v>
      </c>
      <c r="N884" s="31" t="e">
        <f>SUM(#REF!)</f>
        <v>#REF!</v>
      </c>
      <c r="O884" s="31" t="e">
        <f>SUM(#REF!)</f>
        <v>#REF!</v>
      </c>
      <c r="P884" s="31" t="e">
        <f>SUM(#REF!)</f>
        <v>#REF!</v>
      </c>
      <c r="Q884" s="31" t="e">
        <f>SUM(#REF!)</f>
        <v>#REF!</v>
      </c>
    </row>
    <row r="885" spans="1:17" s="1" customFormat="1" ht="27.75" customHeight="1" x14ac:dyDescent="0.25">
      <c r="A885" s="30" t="s">
        <v>21</v>
      </c>
      <c r="B885" s="30" t="s">
        <v>21</v>
      </c>
      <c r="C885" s="30" t="s">
        <v>21</v>
      </c>
      <c r="D885" s="29">
        <v>2</v>
      </c>
      <c r="E885" s="28" t="s">
        <v>33</v>
      </c>
      <c r="F885" s="27">
        <v>5662643489.0344601</v>
      </c>
      <c r="G885" s="27">
        <v>4789003637.0251389</v>
      </c>
      <c r="H885" s="27">
        <f>SUMIF($B$886:$B$921,"MIN",H886:H921)</f>
        <v>4041469269.7400002</v>
      </c>
      <c r="I885" s="27">
        <f>SUMIF($B$886:$B$921,"MIN",I886:I921)</f>
        <v>3134528160.4200001</v>
      </c>
      <c r="J885" s="27">
        <f>SUMIF($B$886:$B$921,"MIN",J886:J921)</f>
        <v>906941109.31999993</v>
      </c>
      <c r="K885" s="26">
        <f t="shared" si="101"/>
        <v>0.77559123952503872</v>
      </c>
    </row>
    <row r="886" spans="1:17" s="1" customFormat="1" ht="27.75" customHeight="1" x14ac:dyDescent="0.25">
      <c r="A886" s="25" t="s">
        <v>9</v>
      </c>
      <c r="B886" s="25" t="s">
        <v>9</v>
      </c>
      <c r="C886" s="25" t="s">
        <v>9</v>
      </c>
      <c r="D886" s="24">
        <v>2211</v>
      </c>
      <c r="E886" s="23" t="s">
        <v>32</v>
      </c>
      <c r="F886" s="22">
        <v>2030859901.1819999</v>
      </c>
      <c r="G886" s="22">
        <v>1670427589.4545002</v>
      </c>
      <c r="H886" s="22">
        <f>SUMIF($B$887:$B$895,"chap",H887:H895)</f>
        <v>2074742753.98</v>
      </c>
      <c r="I886" s="22">
        <f>SUMIF($B$887:$B$895,"chap",I887:I895)</f>
        <v>1496241264.0599999</v>
      </c>
      <c r="J886" s="22">
        <f>SUMIF($B$887:$B$895,"chap",J887:J895)</f>
        <v>578501489.91999996</v>
      </c>
      <c r="K886" s="21">
        <f t="shared" si="101"/>
        <v>0.72116953351915325</v>
      </c>
    </row>
    <row r="887" spans="1:17" s="15" customFormat="1" ht="27.75" customHeight="1" x14ac:dyDescent="0.25">
      <c r="A887" s="20" t="s">
        <v>7</v>
      </c>
      <c r="B887" s="20" t="s">
        <v>7</v>
      </c>
      <c r="C887" s="20" t="s">
        <v>7</v>
      </c>
      <c r="D887" s="19">
        <v>22111</v>
      </c>
      <c r="E887" s="18" t="s">
        <v>6</v>
      </c>
      <c r="F887" s="17">
        <v>2030859901.1819999</v>
      </c>
      <c r="G887" s="17">
        <v>1670427589.4545002</v>
      </c>
      <c r="H887" s="17">
        <f>SUMIF($B$888:$B$895,"section",H888:H895)</f>
        <v>2074742753.98</v>
      </c>
      <c r="I887" s="17">
        <f>SUMIF($B$888:$B$895,"section",I888:I895)</f>
        <v>1496241264.0599999</v>
      </c>
      <c r="J887" s="17">
        <f>SUMIF($B$888:$B$895,"section",J888:J895)</f>
        <v>578501489.91999996</v>
      </c>
      <c r="K887" s="16">
        <f t="shared" si="101"/>
        <v>0.72116953351915325</v>
      </c>
    </row>
    <row r="888" spans="1:17" s="1" customFormat="1" ht="27.75" customHeight="1" x14ac:dyDescent="0.25">
      <c r="A888" s="14" t="s">
        <v>5</v>
      </c>
      <c r="B888" s="14" t="s">
        <v>5</v>
      </c>
      <c r="C888" s="14" t="s">
        <v>5</v>
      </c>
      <c r="D888" s="13">
        <v>2211111</v>
      </c>
      <c r="E888" s="12" t="s">
        <v>31</v>
      </c>
      <c r="F888" s="11">
        <v>2030859901.1819999</v>
      </c>
      <c r="G888" s="11">
        <v>1670427589.4545002</v>
      </c>
      <c r="H888" s="11">
        <f>SUMIF($B$889:$B$895,"article",H889:H895)</f>
        <v>2074742753.98</v>
      </c>
      <c r="I888" s="11">
        <f>SUMIF($B$889:$B$895,"article",I889:I895)</f>
        <v>1496241264.0599999</v>
      </c>
      <c r="J888" s="11">
        <f>SUMIF($B$889:$B$895,"article",J889:J895)</f>
        <v>578501489.91999996</v>
      </c>
      <c r="K888" s="10">
        <f t="shared" si="101"/>
        <v>0.72116953351915325</v>
      </c>
    </row>
    <row r="889" spans="1:17" s="3" customFormat="1" ht="27.75" customHeight="1" x14ac:dyDescent="0.25">
      <c r="A889" s="9" t="s">
        <v>1</v>
      </c>
      <c r="B889" s="9" t="s">
        <v>1</v>
      </c>
      <c r="C889" s="8">
        <v>2211111</v>
      </c>
      <c r="D889" s="7">
        <v>1</v>
      </c>
      <c r="E889" s="6" t="s">
        <v>3</v>
      </c>
      <c r="F889" s="5">
        <v>1220509900.4400001</v>
      </c>
      <c r="G889" s="5">
        <v>1262908427.9050002</v>
      </c>
      <c r="H889" s="5">
        <v>1734454018.01</v>
      </c>
      <c r="I889" s="5">
        <v>1469194309.21</v>
      </c>
      <c r="J889" s="5">
        <f t="shared" ref="J889:J895" si="106">H889-I889</f>
        <v>265259708.79999995</v>
      </c>
      <c r="K889" s="4">
        <f t="shared" si="101"/>
        <v>0.84706443293069156</v>
      </c>
    </row>
    <row r="890" spans="1:17" s="3" customFormat="1" ht="27.75" customHeight="1" x14ac:dyDescent="0.25">
      <c r="A890" s="9" t="s">
        <v>1</v>
      </c>
      <c r="B890" s="9" t="s">
        <v>1</v>
      </c>
      <c r="C890" s="8">
        <v>2211111</v>
      </c>
      <c r="D890" s="7">
        <v>2</v>
      </c>
      <c r="E890" s="6" t="s">
        <v>2</v>
      </c>
      <c r="F890" s="5">
        <v>219350000.215</v>
      </c>
      <c r="G890" s="5">
        <v>111018026.01449999</v>
      </c>
      <c r="H890" s="5">
        <v>58844564.189999998</v>
      </c>
      <c r="I890" s="5">
        <v>5230707.8499999996</v>
      </c>
      <c r="J890" s="5">
        <f t="shared" si="106"/>
        <v>53613856.339999996</v>
      </c>
      <c r="K890" s="4">
        <f t="shared" si="101"/>
        <v>8.8890247077212658E-2</v>
      </c>
    </row>
    <row r="891" spans="1:17" s="3" customFormat="1" ht="27.75" customHeight="1" x14ac:dyDescent="0.25">
      <c r="A891" s="9" t="s">
        <v>1</v>
      </c>
      <c r="B891" s="9" t="s">
        <v>1</v>
      </c>
      <c r="C891" s="8">
        <v>2211111</v>
      </c>
      <c r="D891" s="7">
        <v>3</v>
      </c>
      <c r="E891" s="6" t="s">
        <v>15</v>
      </c>
      <c r="F891" s="5">
        <v>181500000.303</v>
      </c>
      <c r="G891" s="5">
        <v>104491642.785</v>
      </c>
      <c r="H891" s="5">
        <v>193764269.11000001</v>
      </c>
      <c r="I891" s="5">
        <v>21816247</v>
      </c>
      <c r="J891" s="5">
        <f t="shared" si="106"/>
        <v>171948022.11000001</v>
      </c>
      <c r="K891" s="4">
        <f t="shared" si="101"/>
        <v>0.11259169247357423</v>
      </c>
    </row>
    <row r="892" spans="1:17" s="3" customFormat="1" ht="27.75" customHeight="1" x14ac:dyDescent="0.25">
      <c r="A892" s="9" t="s">
        <v>1</v>
      </c>
      <c r="B892" s="9" t="s">
        <v>1</v>
      </c>
      <c r="C892" s="8">
        <v>2211111</v>
      </c>
      <c r="D892" s="7">
        <v>4</v>
      </c>
      <c r="E892" s="6" t="s">
        <v>14</v>
      </c>
      <c r="F892" s="5">
        <v>113500000.25400001</v>
      </c>
      <c r="G892" s="5">
        <v>76921974</v>
      </c>
      <c r="H892" s="5">
        <v>46218846.539999999</v>
      </c>
      <c r="I892" s="5">
        <v>0</v>
      </c>
      <c r="J892" s="5">
        <f t="shared" si="106"/>
        <v>46218846.539999999</v>
      </c>
      <c r="K892" s="4">
        <f t="shared" si="101"/>
        <v>0</v>
      </c>
    </row>
    <row r="893" spans="1:17" s="3" customFormat="1" ht="27.75" customHeight="1" x14ac:dyDescent="0.25">
      <c r="A893" s="9" t="s">
        <v>1</v>
      </c>
      <c r="B893" s="9" t="s">
        <v>1</v>
      </c>
      <c r="C893" s="8">
        <v>2211111</v>
      </c>
      <c r="D893" s="7">
        <v>5</v>
      </c>
      <c r="E893" s="6" t="s">
        <v>13</v>
      </c>
      <c r="F893" s="5">
        <v>1000000</v>
      </c>
      <c r="G893" s="5">
        <v>0</v>
      </c>
      <c r="H893" s="5">
        <v>0</v>
      </c>
      <c r="I893" s="5">
        <v>0</v>
      </c>
      <c r="J893" s="5">
        <f t="shared" si="106"/>
        <v>0</v>
      </c>
      <c r="K893" s="4">
        <f t="shared" si="101"/>
        <v>0</v>
      </c>
    </row>
    <row r="894" spans="1:17" s="3" customFormat="1" ht="27.75" customHeight="1" x14ac:dyDescent="0.25">
      <c r="A894" s="9" t="s">
        <v>1</v>
      </c>
      <c r="B894" s="9" t="s">
        <v>1</v>
      </c>
      <c r="C894" s="8">
        <v>2211111</v>
      </c>
      <c r="D894" s="7">
        <v>7</v>
      </c>
      <c r="E894" s="6" t="s">
        <v>0</v>
      </c>
      <c r="F894" s="5">
        <v>263000000</v>
      </c>
      <c r="G894" s="5">
        <v>84750000</v>
      </c>
      <c r="H894" s="5">
        <v>31500000.140000001</v>
      </c>
      <c r="I894" s="5">
        <v>0</v>
      </c>
      <c r="J894" s="5">
        <f t="shared" si="106"/>
        <v>31500000.140000001</v>
      </c>
      <c r="K894" s="4">
        <f t="shared" si="101"/>
        <v>0</v>
      </c>
    </row>
    <row r="895" spans="1:17" s="3" customFormat="1" ht="27.75" customHeight="1" x14ac:dyDescent="0.25">
      <c r="A895" s="9" t="s">
        <v>1</v>
      </c>
      <c r="B895" s="9" t="s">
        <v>1</v>
      </c>
      <c r="C895" s="8">
        <v>2211111</v>
      </c>
      <c r="D895" s="7">
        <v>9</v>
      </c>
      <c r="E895" s="6" t="s">
        <v>12</v>
      </c>
      <c r="F895" s="5">
        <v>31999999.969999999</v>
      </c>
      <c r="G895" s="5">
        <v>30337518.75</v>
      </c>
      <c r="H895" s="5">
        <v>9961055.9900000002</v>
      </c>
      <c r="I895" s="5">
        <v>0</v>
      </c>
      <c r="J895" s="5">
        <f t="shared" si="106"/>
        <v>9961055.9900000002</v>
      </c>
      <c r="K895" s="4">
        <f t="shared" si="101"/>
        <v>0</v>
      </c>
    </row>
    <row r="896" spans="1:17" s="1" customFormat="1" ht="27.75" customHeight="1" x14ac:dyDescent="0.25">
      <c r="A896" s="25" t="s">
        <v>9</v>
      </c>
      <c r="B896" s="25" t="s">
        <v>9</v>
      </c>
      <c r="C896" s="25" t="s">
        <v>9</v>
      </c>
      <c r="D896" s="24">
        <v>2212</v>
      </c>
      <c r="E896" s="23" t="s">
        <v>30</v>
      </c>
      <c r="F896" s="22">
        <v>3631783587.8524599</v>
      </c>
      <c r="G896" s="22">
        <v>3118576047.5706387</v>
      </c>
      <c r="H896" s="22">
        <f>SUMIF($B$897:$B$921,"chap",H897:H921)</f>
        <v>1966726515.7600002</v>
      </c>
      <c r="I896" s="22">
        <f>SUMIF($B$897:$B$921,"chap",I897:I921)</f>
        <v>1638286896.3599999</v>
      </c>
      <c r="J896" s="22">
        <f>SUMIF($B$897:$B$921,"chap",J897:J921)</f>
        <v>328439619.39999998</v>
      </c>
      <c r="K896" s="21">
        <f t="shared" si="101"/>
        <v>0.83300188573850509</v>
      </c>
    </row>
    <row r="897" spans="1:17" s="15" customFormat="1" ht="27.75" customHeight="1" x14ac:dyDescent="0.25">
      <c r="A897" s="20" t="s">
        <v>7</v>
      </c>
      <c r="B897" s="20" t="s">
        <v>7</v>
      </c>
      <c r="C897" s="20" t="s">
        <v>7</v>
      </c>
      <c r="D897" s="19">
        <v>22121</v>
      </c>
      <c r="E897" s="18" t="s">
        <v>6</v>
      </c>
      <c r="F897" s="17">
        <v>3631783587.8524599</v>
      </c>
      <c r="G897" s="17">
        <v>3118576047.5706387</v>
      </c>
      <c r="H897" s="17">
        <f>SUMIF($B$898:$B$921,"section",H898:H921)</f>
        <v>1966726515.7600002</v>
      </c>
      <c r="I897" s="17">
        <f>SUMIF($B$898:$B$921,"section",I898:I921)</f>
        <v>1638286896.3599999</v>
      </c>
      <c r="J897" s="17">
        <f>SUMIF($B$898:$B$921,"section",J898:J921)</f>
        <v>328439619.39999998</v>
      </c>
      <c r="K897" s="16">
        <f t="shared" si="101"/>
        <v>0.83300188573850509</v>
      </c>
    </row>
    <row r="898" spans="1:17" s="1" customFormat="1" ht="27.75" customHeight="1" x14ac:dyDescent="0.25">
      <c r="A898" s="14" t="s">
        <v>5</v>
      </c>
      <c r="B898" s="14" t="s">
        <v>5</v>
      </c>
      <c r="C898" s="14" t="s">
        <v>5</v>
      </c>
      <c r="D898" s="13">
        <v>2212111</v>
      </c>
      <c r="E898" s="12" t="s">
        <v>30</v>
      </c>
      <c r="F898" s="11">
        <v>1560195459.9372702</v>
      </c>
      <c r="G898" s="11">
        <v>425498416.83397275</v>
      </c>
      <c r="H898" s="11">
        <f>SUMIF($B$899:$B$905,"article",H899:H905)</f>
        <v>193452974.69999999</v>
      </c>
      <c r="I898" s="11">
        <f>SUMIF($B$899:$B$905,"article",I899:I905)</f>
        <v>140761409.81999999</v>
      </c>
      <c r="J898" s="11">
        <f>SUMIF($B$899:$B$905,"article",J899:J905)</f>
        <v>52691564.879999995</v>
      </c>
      <c r="K898" s="10">
        <f t="shared" si="101"/>
        <v>0.7276259775187629</v>
      </c>
    </row>
    <row r="899" spans="1:17" s="3" customFormat="1" ht="27.75" customHeight="1" x14ac:dyDescent="0.25">
      <c r="A899" s="9" t="s">
        <v>1</v>
      </c>
      <c r="B899" s="9" t="s">
        <v>1</v>
      </c>
      <c r="C899" s="8">
        <v>2212111</v>
      </c>
      <c r="D899" s="7">
        <v>1</v>
      </c>
      <c r="E899" s="6" t="s">
        <v>3</v>
      </c>
      <c r="F899" s="5">
        <v>1169534173.75881</v>
      </c>
      <c r="G899" s="5">
        <v>398282233.65252221</v>
      </c>
      <c r="H899" s="5">
        <v>193252974.69999999</v>
      </c>
      <c r="I899" s="5">
        <v>140761409.81999999</v>
      </c>
      <c r="J899" s="5">
        <f t="shared" ref="J899:J905" si="107">H899-I899</f>
        <v>52491564.879999995</v>
      </c>
      <c r="K899" s="4">
        <f t="shared" si="101"/>
        <v>0.7283790070425239</v>
      </c>
    </row>
    <row r="900" spans="1:17" s="3" customFormat="1" ht="27.75" customHeight="1" x14ac:dyDescent="0.25">
      <c r="A900" s="9" t="s">
        <v>1</v>
      </c>
      <c r="B900" s="9" t="s">
        <v>1</v>
      </c>
      <c r="C900" s="8">
        <v>2212111</v>
      </c>
      <c r="D900" s="7">
        <v>2</v>
      </c>
      <c r="E900" s="6" t="s">
        <v>2</v>
      </c>
      <c r="F900" s="5">
        <v>157399572.20999998</v>
      </c>
      <c r="G900" s="5">
        <v>12131293.431450546</v>
      </c>
      <c r="H900" s="5">
        <v>0</v>
      </c>
      <c r="I900" s="5">
        <v>0</v>
      </c>
      <c r="J900" s="5">
        <f t="shared" si="107"/>
        <v>0</v>
      </c>
      <c r="K900" s="4" t="e">
        <f t="shared" ref="K900:K963" si="108">IF(G900&lt;&gt;0,I900/H900,0)</f>
        <v>#DIV/0!</v>
      </c>
    </row>
    <row r="901" spans="1:17" s="3" customFormat="1" ht="27.75" customHeight="1" x14ac:dyDescent="0.25">
      <c r="A901" s="9" t="s">
        <v>1</v>
      </c>
      <c r="B901" s="9" t="s">
        <v>1</v>
      </c>
      <c r="C901" s="8">
        <v>2212111</v>
      </c>
      <c r="D901" s="7">
        <v>3</v>
      </c>
      <c r="E901" s="6" t="s">
        <v>15</v>
      </c>
      <c r="F901" s="5">
        <v>229891713.65546003</v>
      </c>
      <c r="G901" s="5">
        <v>12025000.749999993</v>
      </c>
      <c r="H901" s="5">
        <v>0</v>
      </c>
      <c r="I901" s="5">
        <v>0</v>
      </c>
      <c r="J901" s="5">
        <f t="shared" si="107"/>
        <v>0</v>
      </c>
      <c r="K901" s="4" t="e">
        <f t="shared" si="108"/>
        <v>#DIV/0!</v>
      </c>
    </row>
    <row r="902" spans="1:17" s="3" customFormat="1" ht="27.75" customHeight="1" x14ac:dyDescent="0.25">
      <c r="A902" s="9" t="s">
        <v>1</v>
      </c>
      <c r="B902" s="9" t="s">
        <v>1</v>
      </c>
      <c r="C902" s="8">
        <v>2212111</v>
      </c>
      <c r="D902" s="7">
        <v>4</v>
      </c>
      <c r="E902" s="6" t="s">
        <v>14</v>
      </c>
      <c r="F902" s="5">
        <v>3369999.9800000004</v>
      </c>
      <c r="G902" s="5">
        <v>534889</v>
      </c>
      <c r="H902" s="5">
        <v>0</v>
      </c>
      <c r="I902" s="5">
        <v>0</v>
      </c>
      <c r="J902" s="5">
        <f t="shared" si="107"/>
        <v>0</v>
      </c>
      <c r="K902" s="4" t="e">
        <f t="shared" si="108"/>
        <v>#DIV/0!</v>
      </c>
    </row>
    <row r="903" spans="1:17" s="3" customFormat="1" ht="27.75" customHeight="1" x14ac:dyDescent="0.25">
      <c r="A903" s="9" t="s">
        <v>1</v>
      </c>
      <c r="B903" s="9" t="s">
        <v>1</v>
      </c>
      <c r="C903" s="8">
        <v>2212111</v>
      </c>
      <c r="D903" s="7">
        <v>5</v>
      </c>
      <c r="E903" s="6" t="s">
        <v>13</v>
      </c>
      <c r="F903" s="5">
        <v>0</v>
      </c>
      <c r="G903" s="5">
        <v>0</v>
      </c>
      <c r="H903" s="5">
        <v>0</v>
      </c>
      <c r="I903" s="5">
        <v>0</v>
      </c>
      <c r="J903" s="5">
        <f t="shared" si="107"/>
        <v>0</v>
      </c>
      <c r="K903" s="4">
        <f t="shared" si="108"/>
        <v>0</v>
      </c>
    </row>
    <row r="904" spans="1:17" s="3" customFormat="1" ht="27.75" customHeight="1" x14ac:dyDescent="0.25">
      <c r="A904" s="9" t="s">
        <v>1</v>
      </c>
      <c r="B904" s="9" t="s">
        <v>1</v>
      </c>
      <c r="C904" s="8">
        <v>2212111</v>
      </c>
      <c r="D904" s="7">
        <v>7</v>
      </c>
      <c r="E904" s="6" t="s">
        <v>0</v>
      </c>
      <c r="F904" s="5">
        <v>0</v>
      </c>
      <c r="G904" s="5">
        <v>0</v>
      </c>
      <c r="H904" s="5">
        <v>0</v>
      </c>
      <c r="I904" s="5">
        <v>0</v>
      </c>
      <c r="J904" s="5">
        <f t="shared" si="107"/>
        <v>0</v>
      </c>
      <c r="K904" s="4">
        <f t="shared" si="108"/>
        <v>0</v>
      </c>
    </row>
    <row r="905" spans="1:17" s="3" customFormat="1" ht="27.75" customHeight="1" x14ac:dyDescent="0.25">
      <c r="A905" s="9" t="s">
        <v>1</v>
      </c>
      <c r="B905" s="9" t="s">
        <v>1</v>
      </c>
      <c r="C905" s="8">
        <v>2212111</v>
      </c>
      <c r="D905" s="7">
        <v>9</v>
      </c>
      <c r="E905" s="6" t="s">
        <v>12</v>
      </c>
      <c r="F905" s="5">
        <v>0.33300000000000007</v>
      </c>
      <c r="G905" s="5">
        <v>2525000</v>
      </c>
      <c r="H905" s="5">
        <v>200000</v>
      </c>
      <c r="I905" s="5">
        <v>0</v>
      </c>
      <c r="J905" s="5">
        <f t="shared" si="107"/>
        <v>200000</v>
      </c>
      <c r="K905" s="4">
        <f t="shared" si="108"/>
        <v>0</v>
      </c>
    </row>
    <row r="906" spans="1:17" s="1" customFormat="1" ht="27.75" customHeight="1" x14ac:dyDescent="0.25">
      <c r="A906" s="14" t="s">
        <v>5</v>
      </c>
      <c r="B906" s="14" t="s">
        <v>5</v>
      </c>
      <c r="C906" s="14" t="s">
        <v>5</v>
      </c>
      <c r="D906" s="13">
        <v>2212112</v>
      </c>
      <c r="E906" s="12" t="s">
        <v>29</v>
      </c>
      <c r="F906" s="11">
        <v>139520558.06954736</v>
      </c>
      <c r="G906" s="11">
        <v>905111161.34986115</v>
      </c>
      <c r="H906" s="11">
        <f>SUMIF($B$907:$B$913,"article",H907:H913)</f>
        <v>0</v>
      </c>
      <c r="I906" s="11">
        <f>SUMIF($B$907:$B$913,"article",I907:I913)</f>
        <v>0</v>
      </c>
      <c r="J906" s="11">
        <f>SUMIF($B$907:$B$913,"article",J907:J913)</f>
        <v>0</v>
      </c>
      <c r="K906" s="10" t="e">
        <f t="shared" si="108"/>
        <v>#DIV/0!</v>
      </c>
      <c r="L906" s="32">
        <f t="shared" ref="L906:Q906" si="109">SUMIF($B$907:$B$913,"article",L907:L913)</f>
        <v>0</v>
      </c>
      <c r="M906" s="32">
        <f t="shared" si="109"/>
        <v>0</v>
      </c>
      <c r="N906" s="32">
        <f t="shared" si="109"/>
        <v>0</v>
      </c>
      <c r="O906" s="32">
        <f t="shared" si="109"/>
        <v>0</v>
      </c>
      <c r="P906" s="32">
        <f t="shared" si="109"/>
        <v>0</v>
      </c>
      <c r="Q906" s="32">
        <f t="shared" si="109"/>
        <v>0</v>
      </c>
    </row>
    <row r="907" spans="1:17" s="3" customFormat="1" ht="27.75" customHeight="1" x14ac:dyDescent="0.25">
      <c r="A907" s="9" t="s">
        <v>1</v>
      </c>
      <c r="B907" s="9" t="s">
        <v>1</v>
      </c>
      <c r="C907" s="8">
        <v>2212112</v>
      </c>
      <c r="D907" s="7">
        <v>1</v>
      </c>
      <c r="E907" s="6" t="s">
        <v>3</v>
      </c>
      <c r="F907" s="5">
        <v>66230558.402547345</v>
      </c>
      <c r="G907" s="5">
        <v>899861161.34986115</v>
      </c>
      <c r="H907" s="5">
        <v>0</v>
      </c>
      <c r="I907" s="5">
        <v>0</v>
      </c>
      <c r="J907" s="5">
        <f t="shared" ref="J907:J913" si="110">H907-I907</f>
        <v>0</v>
      </c>
      <c r="K907" s="4" t="e">
        <f t="shared" si="108"/>
        <v>#DIV/0!</v>
      </c>
    </row>
    <row r="908" spans="1:17" s="3" customFormat="1" ht="27.75" customHeight="1" x14ac:dyDescent="0.25">
      <c r="A908" s="9" t="s">
        <v>1</v>
      </c>
      <c r="B908" s="9" t="s">
        <v>1</v>
      </c>
      <c r="C908" s="8">
        <v>2212112</v>
      </c>
      <c r="D908" s="7">
        <v>2</v>
      </c>
      <c r="E908" s="6" t="s">
        <v>2</v>
      </c>
      <c r="F908" s="5">
        <v>53700000</v>
      </c>
      <c r="G908" s="5">
        <v>5250000</v>
      </c>
      <c r="H908" s="5">
        <v>0</v>
      </c>
      <c r="I908" s="5">
        <v>0</v>
      </c>
      <c r="J908" s="5">
        <f t="shared" si="110"/>
        <v>0</v>
      </c>
      <c r="K908" s="4" t="e">
        <f t="shared" si="108"/>
        <v>#DIV/0!</v>
      </c>
    </row>
    <row r="909" spans="1:17" s="3" customFormat="1" ht="27.75" customHeight="1" x14ac:dyDescent="0.25">
      <c r="A909" s="9" t="s">
        <v>1</v>
      </c>
      <c r="B909" s="9" t="s">
        <v>1</v>
      </c>
      <c r="C909" s="8">
        <v>2212112</v>
      </c>
      <c r="D909" s="7">
        <v>3</v>
      </c>
      <c r="E909" s="6" t="s">
        <v>15</v>
      </c>
      <c r="F909" s="5">
        <v>0</v>
      </c>
      <c r="G909" s="5">
        <v>0</v>
      </c>
      <c r="H909" s="5">
        <v>0</v>
      </c>
      <c r="I909" s="5">
        <v>0</v>
      </c>
      <c r="J909" s="5">
        <f t="shared" si="110"/>
        <v>0</v>
      </c>
      <c r="K909" s="4">
        <f t="shared" si="108"/>
        <v>0</v>
      </c>
    </row>
    <row r="910" spans="1:17" s="3" customFormat="1" ht="27.75" customHeight="1" x14ac:dyDescent="0.25">
      <c r="A910" s="9" t="s">
        <v>1</v>
      </c>
      <c r="B910" s="9" t="s">
        <v>1</v>
      </c>
      <c r="C910" s="8">
        <v>2212112</v>
      </c>
      <c r="D910" s="7">
        <v>4</v>
      </c>
      <c r="E910" s="6" t="s">
        <v>14</v>
      </c>
      <c r="F910" s="5">
        <v>0</v>
      </c>
      <c r="G910" s="5">
        <v>0</v>
      </c>
      <c r="H910" s="5">
        <v>0</v>
      </c>
      <c r="I910" s="5">
        <v>0</v>
      </c>
      <c r="J910" s="5">
        <f t="shared" si="110"/>
        <v>0</v>
      </c>
      <c r="K910" s="4">
        <f t="shared" si="108"/>
        <v>0</v>
      </c>
    </row>
    <row r="911" spans="1:17" s="3" customFormat="1" ht="27.75" customHeight="1" x14ac:dyDescent="0.25">
      <c r="A911" s="9" t="s">
        <v>1</v>
      </c>
      <c r="B911" s="9" t="s">
        <v>1</v>
      </c>
      <c r="C911" s="8">
        <v>2212112</v>
      </c>
      <c r="D911" s="7">
        <v>5</v>
      </c>
      <c r="E911" s="6" t="s">
        <v>13</v>
      </c>
      <c r="F911" s="5">
        <v>0</v>
      </c>
      <c r="G911" s="5">
        <v>0</v>
      </c>
      <c r="H911" s="5">
        <v>0</v>
      </c>
      <c r="I911" s="5">
        <v>0</v>
      </c>
      <c r="J911" s="5">
        <f t="shared" si="110"/>
        <v>0</v>
      </c>
      <c r="K911" s="4">
        <f t="shared" si="108"/>
        <v>0</v>
      </c>
    </row>
    <row r="912" spans="1:17" s="3" customFormat="1" ht="27.75" customHeight="1" x14ac:dyDescent="0.25">
      <c r="A912" s="9" t="s">
        <v>1</v>
      </c>
      <c r="B912" s="9" t="s">
        <v>1</v>
      </c>
      <c r="C912" s="8">
        <v>2212112</v>
      </c>
      <c r="D912" s="7">
        <v>7</v>
      </c>
      <c r="E912" s="6" t="s">
        <v>0</v>
      </c>
      <c r="F912" s="5">
        <v>19590000</v>
      </c>
      <c r="G912" s="5">
        <v>0</v>
      </c>
      <c r="H912" s="5">
        <v>0</v>
      </c>
      <c r="I912" s="5">
        <v>0</v>
      </c>
      <c r="J912" s="5">
        <f t="shared" si="110"/>
        <v>0</v>
      </c>
      <c r="K912" s="4">
        <f t="shared" si="108"/>
        <v>0</v>
      </c>
    </row>
    <row r="913" spans="1:11" s="3" customFormat="1" ht="27.75" customHeight="1" x14ac:dyDescent="0.25">
      <c r="A913" s="9" t="s">
        <v>1</v>
      </c>
      <c r="B913" s="9" t="s">
        <v>1</v>
      </c>
      <c r="C913" s="8">
        <v>2212112</v>
      </c>
      <c r="D913" s="7">
        <v>9</v>
      </c>
      <c r="E913" s="6" t="s">
        <v>12</v>
      </c>
      <c r="F913" s="5">
        <v>-0.33300001919269562</v>
      </c>
      <c r="G913" s="5">
        <v>0</v>
      </c>
      <c r="H913" s="5">
        <v>0</v>
      </c>
      <c r="I913" s="5">
        <v>0</v>
      </c>
      <c r="J913" s="5">
        <f t="shared" si="110"/>
        <v>0</v>
      </c>
      <c r="K913" s="4">
        <f t="shared" si="108"/>
        <v>0</v>
      </c>
    </row>
    <row r="914" spans="1:11" s="1" customFormat="1" ht="27.75" customHeight="1" x14ac:dyDescent="0.25">
      <c r="A914" s="14" t="s">
        <v>5</v>
      </c>
      <c r="B914" s="14" t="s">
        <v>5</v>
      </c>
      <c r="C914" s="14" t="s">
        <v>5</v>
      </c>
      <c r="D914" s="13">
        <v>2212211</v>
      </c>
      <c r="E914" s="12" t="s">
        <v>28</v>
      </c>
      <c r="F914" s="11">
        <v>1932067569.8456426</v>
      </c>
      <c r="G914" s="11">
        <v>1787966469.3868046</v>
      </c>
      <c r="H914" s="11">
        <f>SUMIF($B$915:$B$921,"article",H915:H921)</f>
        <v>1773273541.0600002</v>
      </c>
      <c r="I914" s="11">
        <f>SUMIF($B$915:$B$921,"article",I915:I921)</f>
        <v>1497525486.54</v>
      </c>
      <c r="J914" s="11">
        <f>SUMIF($B$915:$B$921,"article",J915:J921)</f>
        <v>275748054.51999998</v>
      </c>
      <c r="K914" s="10">
        <f t="shared" si="108"/>
        <v>0.84449773363495417</v>
      </c>
    </row>
    <row r="915" spans="1:11" s="3" customFormat="1" ht="27.75" customHeight="1" x14ac:dyDescent="0.25">
      <c r="A915" s="9" t="s">
        <v>1</v>
      </c>
      <c r="B915" s="9" t="s">
        <v>1</v>
      </c>
      <c r="C915" s="8">
        <v>2212211</v>
      </c>
      <c r="D915" s="7">
        <v>1</v>
      </c>
      <c r="E915" s="6" t="s">
        <v>3</v>
      </c>
      <c r="F915" s="5">
        <v>1047018579.8386426</v>
      </c>
      <c r="G915" s="5">
        <v>1254890681.0618045</v>
      </c>
      <c r="H915" s="5">
        <v>1594187383.96</v>
      </c>
      <c r="I915" s="5">
        <v>1434182983.1200001</v>
      </c>
      <c r="J915" s="5">
        <f t="shared" ref="J915:J921" si="111">H915-I915</f>
        <v>160004400.83999991</v>
      </c>
      <c r="K915" s="4">
        <f t="shared" si="108"/>
        <v>0.89963262634625474</v>
      </c>
    </row>
    <row r="916" spans="1:11" s="3" customFormat="1" ht="27.75" customHeight="1" x14ac:dyDescent="0.25">
      <c r="A916" s="9" t="s">
        <v>1</v>
      </c>
      <c r="B916" s="9" t="s">
        <v>1</v>
      </c>
      <c r="C916" s="8">
        <v>2212211</v>
      </c>
      <c r="D916" s="7">
        <v>2</v>
      </c>
      <c r="E916" s="6" t="s">
        <v>2</v>
      </c>
      <c r="F916" s="5">
        <v>156788195.78999999</v>
      </c>
      <c r="G916" s="5">
        <v>200076545.90000001</v>
      </c>
      <c r="H916" s="5">
        <v>73717403.75</v>
      </c>
      <c r="I916" s="5">
        <v>18169678.699999999</v>
      </c>
      <c r="J916" s="5">
        <f t="shared" si="111"/>
        <v>55547725.049999997</v>
      </c>
      <c r="K916" s="4">
        <f t="shared" si="108"/>
        <v>0.24647746360709291</v>
      </c>
    </row>
    <row r="917" spans="1:11" s="3" customFormat="1" ht="27.75" customHeight="1" x14ac:dyDescent="0.25">
      <c r="A917" s="9" t="s">
        <v>1</v>
      </c>
      <c r="B917" s="9" t="s">
        <v>1</v>
      </c>
      <c r="C917" s="8">
        <v>2212211</v>
      </c>
      <c r="D917" s="7">
        <v>3</v>
      </c>
      <c r="E917" s="6" t="s">
        <v>15</v>
      </c>
      <c r="F917" s="5">
        <v>123659131.86999997</v>
      </c>
      <c r="G917" s="5">
        <v>241995242.42500007</v>
      </c>
      <c r="H917" s="5">
        <v>97968753.650000006</v>
      </c>
      <c r="I917" s="5">
        <v>39278319.620000005</v>
      </c>
      <c r="J917" s="5">
        <f t="shared" si="111"/>
        <v>58690434.030000001</v>
      </c>
      <c r="K917" s="4">
        <f t="shared" si="108"/>
        <v>0.40092701148699367</v>
      </c>
    </row>
    <row r="918" spans="1:11" s="3" customFormat="1" ht="27.75" customHeight="1" x14ac:dyDescent="0.25">
      <c r="A918" s="9" t="s">
        <v>1</v>
      </c>
      <c r="B918" s="9" t="s">
        <v>1</v>
      </c>
      <c r="C918" s="8">
        <v>2212211</v>
      </c>
      <c r="D918" s="7">
        <v>4</v>
      </c>
      <c r="E918" s="6" t="s">
        <v>14</v>
      </c>
      <c r="F918" s="5">
        <v>41461674.680000007</v>
      </c>
      <c r="G918" s="5">
        <v>11000000</v>
      </c>
      <c r="H918" s="5">
        <v>7399999.7000000002</v>
      </c>
      <c r="I918" s="5">
        <v>5894505.0999999996</v>
      </c>
      <c r="J918" s="5">
        <f t="shared" si="111"/>
        <v>1505494.6000000006</v>
      </c>
      <c r="K918" s="4">
        <f t="shared" si="108"/>
        <v>0.79655477553600429</v>
      </c>
    </row>
    <row r="919" spans="1:11" s="3" customFormat="1" ht="27.75" customHeight="1" x14ac:dyDescent="0.25">
      <c r="A919" s="9" t="s">
        <v>1</v>
      </c>
      <c r="B919" s="9" t="s">
        <v>1</v>
      </c>
      <c r="C919" s="8">
        <v>2212211</v>
      </c>
      <c r="D919" s="7">
        <v>5</v>
      </c>
      <c r="E919" s="6" t="s">
        <v>13</v>
      </c>
      <c r="F919" s="5">
        <v>2629988</v>
      </c>
      <c r="G919" s="5">
        <v>0</v>
      </c>
      <c r="H919" s="5">
        <v>0</v>
      </c>
      <c r="I919" s="5">
        <v>0</v>
      </c>
      <c r="J919" s="5">
        <f t="shared" si="111"/>
        <v>0</v>
      </c>
      <c r="K919" s="4">
        <f t="shared" si="108"/>
        <v>0</v>
      </c>
    </row>
    <row r="920" spans="1:11" s="3" customFormat="1" ht="27.75" customHeight="1" x14ac:dyDescent="0.25">
      <c r="A920" s="9" t="s">
        <v>1</v>
      </c>
      <c r="B920" s="9" t="s">
        <v>1</v>
      </c>
      <c r="C920" s="8">
        <v>2212211</v>
      </c>
      <c r="D920" s="7">
        <v>7</v>
      </c>
      <c r="E920" s="6" t="s">
        <v>0</v>
      </c>
      <c r="F920" s="5">
        <v>560510000</v>
      </c>
      <c r="G920" s="5">
        <v>79654000</v>
      </c>
      <c r="H920" s="5">
        <v>0</v>
      </c>
      <c r="I920" s="5">
        <v>0</v>
      </c>
      <c r="J920" s="5">
        <f t="shared" si="111"/>
        <v>0</v>
      </c>
      <c r="K920" s="4" t="e">
        <f t="shared" si="108"/>
        <v>#DIV/0!</v>
      </c>
    </row>
    <row r="921" spans="1:11" s="3" customFormat="1" ht="27.75" customHeight="1" x14ac:dyDescent="0.25">
      <c r="A921" s="9" t="s">
        <v>1</v>
      </c>
      <c r="B921" s="9" t="s">
        <v>1</v>
      </c>
      <c r="C921" s="8">
        <v>2212211</v>
      </c>
      <c r="D921" s="7">
        <v>9</v>
      </c>
      <c r="E921" s="6" t="s">
        <v>12</v>
      </c>
      <c r="F921" s="5">
        <v>-0.33300001919269562</v>
      </c>
      <c r="G921" s="5">
        <v>350000</v>
      </c>
      <c r="H921" s="5">
        <v>0</v>
      </c>
      <c r="I921" s="5">
        <v>0</v>
      </c>
      <c r="J921" s="5">
        <f t="shared" si="111"/>
        <v>0</v>
      </c>
      <c r="K921" s="4" t="e">
        <f t="shared" si="108"/>
        <v>#DIV/0!</v>
      </c>
    </row>
    <row r="922" spans="1:11" s="1" customFormat="1" ht="27.75" customHeight="1" x14ac:dyDescent="0.25">
      <c r="A922" s="30" t="s">
        <v>21</v>
      </c>
      <c r="B922" s="30" t="s">
        <v>21</v>
      </c>
      <c r="C922" s="30" t="s">
        <v>21</v>
      </c>
      <c r="D922" s="29">
        <v>3</v>
      </c>
      <c r="E922" s="28" t="s">
        <v>27</v>
      </c>
      <c r="F922" s="27">
        <v>1122648802.5300002</v>
      </c>
      <c r="G922" s="27">
        <v>1575010080.64575</v>
      </c>
      <c r="H922" s="27">
        <f>SUMIF($B$923:$B$956,"MIN",H923:H956)</f>
        <v>2794814472.3099995</v>
      </c>
      <c r="I922" s="27">
        <f>SUMIF($B$923:$B$956,"MIN",I923:I956)</f>
        <v>2274993400.8199997</v>
      </c>
      <c r="J922" s="27">
        <f>SUMIF($B$923:$B$956,"MIN",J923:J956)</f>
        <v>519821071.48999989</v>
      </c>
      <c r="K922" s="26">
        <f t="shared" si="108"/>
        <v>0.81400515968405163</v>
      </c>
    </row>
    <row r="923" spans="1:11" s="1" customFormat="1" ht="27.75" customHeight="1" x14ac:dyDescent="0.25">
      <c r="A923" s="25" t="s">
        <v>9</v>
      </c>
      <c r="B923" s="25" t="s">
        <v>9</v>
      </c>
      <c r="C923" s="25" t="s">
        <v>9</v>
      </c>
      <c r="D923" s="24">
        <v>3211</v>
      </c>
      <c r="E923" s="23" t="s">
        <v>26</v>
      </c>
      <c r="F923" s="22">
        <v>1122648802.5300002</v>
      </c>
      <c r="G923" s="22">
        <v>1575010080.64575</v>
      </c>
      <c r="H923" s="22">
        <f>SUMIF($B$924:$B$956,"chap",H924:H956)</f>
        <v>2794814472.3099995</v>
      </c>
      <c r="I923" s="22">
        <f>SUMIF($B$924:$B$956,"chap",I924:I956)</f>
        <v>2274993400.8199997</v>
      </c>
      <c r="J923" s="22">
        <f>SUMIF($B$924:$B$956,"chap",J924:J956)</f>
        <v>519821071.48999989</v>
      </c>
      <c r="K923" s="21">
        <f t="shared" si="108"/>
        <v>0.81400515968405163</v>
      </c>
    </row>
    <row r="924" spans="1:11" s="15" customFormat="1" ht="27.75" customHeight="1" x14ac:dyDescent="0.25">
      <c r="A924" s="20" t="s">
        <v>7</v>
      </c>
      <c r="B924" s="20" t="s">
        <v>7</v>
      </c>
      <c r="C924" s="20" t="s">
        <v>7</v>
      </c>
      <c r="D924" s="19">
        <v>32111</v>
      </c>
      <c r="E924" s="18" t="s">
        <v>6</v>
      </c>
      <c r="F924" s="17">
        <v>1122648802.5300002</v>
      </c>
      <c r="G924" s="17">
        <v>1575010080.64575</v>
      </c>
      <c r="H924" s="17">
        <f>SUMIF($B$924:$B$956,"section",H924:H956)</f>
        <v>2794814472.3099995</v>
      </c>
      <c r="I924" s="17">
        <f>SUMIF($B$924:$B$956,"section",I924:I956)</f>
        <v>2274993400.8199997</v>
      </c>
      <c r="J924" s="17">
        <f>SUMIF($B$924:$B$956,"section",J924:J956)</f>
        <v>519821071.48999989</v>
      </c>
      <c r="K924" s="16">
        <f t="shared" si="108"/>
        <v>0.81400515968405163</v>
      </c>
    </row>
    <row r="925" spans="1:11" s="1" customFormat="1" ht="27.75" customHeight="1" x14ac:dyDescent="0.25">
      <c r="A925" s="14" t="s">
        <v>5</v>
      </c>
      <c r="B925" s="14" t="s">
        <v>5</v>
      </c>
      <c r="C925" s="14" t="s">
        <v>5</v>
      </c>
      <c r="D925" s="13">
        <v>3211111</v>
      </c>
      <c r="E925" s="12" t="s">
        <v>25</v>
      </c>
      <c r="F925" s="11">
        <v>229057886.745</v>
      </c>
      <c r="G925" s="11">
        <v>346545564.32675004</v>
      </c>
      <c r="H925" s="11">
        <f>SUMIF($B$926:$B$932,"article",H926:H932)</f>
        <v>460694000.20999998</v>
      </c>
      <c r="I925" s="11">
        <f>SUMIF($B$926:$B$932,"article",I926:I932)</f>
        <v>296372866.06999999</v>
      </c>
      <c r="J925" s="11">
        <f>SUMIF($B$926:$B$932,"article",J926:J932)</f>
        <v>164321134.14000002</v>
      </c>
      <c r="K925" s="10">
        <f t="shared" si="108"/>
        <v>0.64331826751575483</v>
      </c>
    </row>
    <row r="926" spans="1:11" s="3" customFormat="1" ht="27.75" customHeight="1" x14ac:dyDescent="0.25">
      <c r="A926" s="9" t="s">
        <v>1</v>
      </c>
      <c r="B926" s="9" t="s">
        <v>1</v>
      </c>
      <c r="C926" s="8">
        <v>3211111</v>
      </c>
      <c r="D926" s="7">
        <v>1</v>
      </c>
      <c r="E926" s="6" t="s">
        <v>3</v>
      </c>
      <c r="F926" s="5">
        <v>134495021</v>
      </c>
      <c r="G926" s="5">
        <v>178048658.65000001</v>
      </c>
      <c r="H926" s="5">
        <v>234301418.80000001</v>
      </c>
      <c r="I926" s="5">
        <v>200468962.10999998</v>
      </c>
      <c r="J926" s="5">
        <f t="shared" ref="J926:J932" si="112">H926-I926</f>
        <v>33832456.690000027</v>
      </c>
      <c r="K926" s="4">
        <f t="shared" si="108"/>
        <v>0.85560285181678963</v>
      </c>
    </row>
    <row r="927" spans="1:11" s="3" customFormat="1" ht="27.75" customHeight="1" x14ac:dyDescent="0.25">
      <c r="A927" s="9" t="s">
        <v>1</v>
      </c>
      <c r="B927" s="9" t="s">
        <v>1</v>
      </c>
      <c r="C927" s="8">
        <v>3211111</v>
      </c>
      <c r="D927" s="7">
        <v>2</v>
      </c>
      <c r="E927" s="6" t="s">
        <v>2</v>
      </c>
      <c r="F927" s="5">
        <v>16299999.864</v>
      </c>
      <c r="G927" s="5">
        <v>51011097.051750004</v>
      </c>
      <c r="H927" s="5">
        <v>47996995.969999999</v>
      </c>
      <c r="I927" s="5">
        <v>38016396.579999998</v>
      </c>
      <c r="J927" s="5">
        <f t="shared" si="112"/>
        <v>9980599.3900000006</v>
      </c>
      <c r="K927" s="4">
        <f t="shared" si="108"/>
        <v>0.79205783219770121</v>
      </c>
    </row>
    <row r="928" spans="1:11" s="3" customFormat="1" ht="27.75" customHeight="1" x14ac:dyDescent="0.25">
      <c r="A928" s="9" t="s">
        <v>1</v>
      </c>
      <c r="B928" s="9" t="s">
        <v>1</v>
      </c>
      <c r="C928" s="8">
        <v>3211111</v>
      </c>
      <c r="D928" s="7">
        <v>3</v>
      </c>
      <c r="E928" s="6" t="s">
        <v>15</v>
      </c>
      <c r="F928" s="5">
        <v>15400000.739999998</v>
      </c>
      <c r="G928" s="5">
        <v>20748116.625</v>
      </c>
      <c r="H928" s="5">
        <v>72172690.25</v>
      </c>
      <c r="I928" s="5">
        <v>40187785.269999996</v>
      </c>
      <c r="J928" s="5">
        <f t="shared" si="112"/>
        <v>31984904.980000004</v>
      </c>
      <c r="K928" s="4">
        <f t="shared" si="108"/>
        <v>0.55682814553251314</v>
      </c>
    </row>
    <row r="929" spans="1:17" s="3" customFormat="1" ht="27.75" customHeight="1" x14ac:dyDescent="0.25">
      <c r="A929" s="9" t="s">
        <v>1</v>
      </c>
      <c r="B929" s="9" t="s">
        <v>1</v>
      </c>
      <c r="C929" s="8">
        <v>3211111</v>
      </c>
      <c r="D929" s="7">
        <v>4</v>
      </c>
      <c r="E929" s="6" t="s">
        <v>14</v>
      </c>
      <c r="F929" s="5">
        <v>8000000</v>
      </c>
      <c r="G929" s="5">
        <v>13180893</v>
      </c>
      <c r="H929" s="5">
        <v>83777996.290000007</v>
      </c>
      <c r="I929" s="5">
        <v>11105805</v>
      </c>
      <c r="J929" s="5">
        <f t="shared" si="112"/>
        <v>72672191.290000007</v>
      </c>
      <c r="K929" s="4">
        <f t="shared" si="108"/>
        <v>0.13256231339738572</v>
      </c>
    </row>
    <row r="930" spans="1:17" s="3" customFormat="1" ht="27.75" customHeight="1" x14ac:dyDescent="0.25">
      <c r="A930" s="9" t="s">
        <v>1</v>
      </c>
      <c r="B930" s="9" t="s">
        <v>1</v>
      </c>
      <c r="C930" s="8">
        <v>3211111</v>
      </c>
      <c r="D930" s="7">
        <v>5</v>
      </c>
      <c r="E930" s="6" t="s">
        <v>13</v>
      </c>
      <c r="F930" s="5">
        <v>0</v>
      </c>
      <c r="G930" s="5">
        <v>361900</v>
      </c>
      <c r="H930" s="5">
        <v>0</v>
      </c>
      <c r="I930" s="5">
        <v>0</v>
      </c>
      <c r="J930" s="5">
        <f t="shared" si="112"/>
        <v>0</v>
      </c>
      <c r="K930" s="4" t="e">
        <f t="shared" si="108"/>
        <v>#DIV/0!</v>
      </c>
    </row>
    <row r="931" spans="1:17" s="3" customFormat="1" ht="27.75" customHeight="1" x14ac:dyDescent="0.25">
      <c r="A931" s="9" t="s">
        <v>1</v>
      </c>
      <c r="B931" s="9" t="s">
        <v>1</v>
      </c>
      <c r="C931" s="8">
        <v>3211111</v>
      </c>
      <c r="D931" s="7">
        <v>7</v>
      </c>
      <c r="E931" s="6" t="s">
        <v>0</v>
      </c>
      <c r="F931" s="5">
        <v>500000</v>
      </c>
      <c r="G931" s="5">
        <v>2250000</v>
      </c>
      <c r="H931" s="5">
        <v>0</v>
      </c>
      <c r="I931" s="5">
        <v>0</v>
      </c>
      <c r="J931" s="5">
        <f t="shared" si="112"/>
        <v>0</v>
      </c>
      <c r="K931" s="4" t="e">
        <f t="shared" si="108"/>
        <v>#DIV/0!</v>
      </c>
    </row>
    <row r="932" spans="1:17" s="3" customFormat="1" ht="27.75" customHeight="1" x14ac:dyDescent="0.25">
      <c r="A932" s="9" t="s">
        <v>1</v>
      </c>
      <c r="B932" s="9" t="s">
        <v>1</v>
      </c>
      <c r="C932" s="8">
        <v>3211111</v>
      </c>
      <c r="D932" s="7">
        <v>9</v>
      </c>
      <c r="E932" s="6" t="s">
        <v>12</v>
      </c>
      <c r="F932" s="5">
        <v>54362865.141000003</v>
      </c>
      <c r="G932" s="5">
        <v>80944899</v>
      </c>
      <c r="H932" s="5">
        <v>22444898.899999999</v>
      </c>
      <c r="I932" s="5">
        <v>6593917.1100000003</v>
      </c>
      <c r="J932" s="5">
        <f t="shared" si="112"/>
        <v>15850981.789999999</v>
      </c>
      <c r="K932" s="4">
        <f t="shared" si="108"/>
        <v>0.29378243757649541</v>
      </c>
      <c r="L932" s="31" t="e">
        <f>SUM(#REF!)</f>
        <v>#REF!</v>
      </c>
      <c r="M932" s="31" t="e">
        <f>SUM(#REF!)</f>
        <v>#REF!</v>
      </c>
      <c r="N932" s="31" t="e">
        <f>SUM(#REF!)</f>
        <v>#REF!</v>
      </c>
      <c r="O932" s="31" t="e">
        <f>SUM(#REF!)</f>
        <v>#REF!</v>
      </c>
      <c r="P932" s="31" t="e">
        <f>SUM(#REF!)</f>
        <v>#REF!</v>
      </c>
      <c r="Q932" s="31" t="e">
        <f>SUM(#REF!)</f>
        <v>#REF!</v>
      </c>
    </row>
    <row r="933" spans="1:17" s="1" customFormat="1" ht="27.75" customHeight="1" x14ac:dyDescent="0.25">
      <c r="A933" s="14" t="s">
        <v>5</v>
      </c>
      <c r="B933" s="14" t="s">
        <v>5</v>
      </c>
      <c r="C933" s="14" t="s">
        <v>5</v>
      </c>
      <c r="D933" s="13">
        <v>3211212</v>
      </c>
      <c r="E933" s="12" t="s">
        <v>24</v>
      </c>
      <c r="F933" s="11">
        <v>137218574.41</v>
      </c>
      <c r="G933" s="11">
        <v>202944907.05900002</v>
      </c>
      <c r="H933" s="11">
        <f>SUMIF($B$934:$B$940,"article",H934:H940)</f>
        <v>425294197.38999999</v>
      </c>
      <c r="I933" s="11">
        <f>SUMIF($B$934:$B$940,"article",I934:I940)</f>
        <v>355307605.62999994</v>
      </c>
      <c r="J933" s="11">
        <f>SUMIF($B$934:$B$940,"article",J934:J940)</f>
        <v>69986591.75999999</v>
      </c>
      <c r="K933" s="10">
        <f t="shared" si="108"/>
        <v>0.83543957996722562</v>
      </c>
    </row>
    <row r="934" spans="1:17" s="3" customFormat="1" ht="27.75" customHeight="1" x14ac:dyDescent="0.25">
      <c r="A934" s="9" t="s">
        <v>1</v>
      </c>
      <c r="B934" s="9" t="s">
        <v>1</v>
      </c>
      <c r="C934" s="8">
        <v>3211212</v>
      </c>
      <c r="D934" s="7">
        <v>1</v>
      </c>
      <c r="E934" s="6" t="s">
        <v>3</v>
      </c>
      <c r="F934" s="5">
        <v>83694529.319999993</v>
      </c>
      <c r="G934" s="5">
        <v>150253904.574</v>
      </c>
      <c r="H934" s="5">
        <v>254728484.00999999</v>
      </c>
      <c r="I934" s="5">
        <v>238250726.72999999</v>
      </c>
      <c r="J934" s="5">
        <f t="shared" ref="J934:J940" si="113">H934-I934</f>
        <v>16477757.280000001</v>
      </c>
      <c r="K934" s="4">
        <f t="shared" si="108"/>
        <v>0.93531246674654134</v>
      </c>
    </row>
    <row r="935" spans="1:17" s="3" customFormat="1" ht="27.75" customHeight="1" x14ac:dyDescent="0.25">
      <c r="A935" s="9" t="s">
        <v>1</v>
      </c>
      <c r="B935" s="9" t="s">
        <v>1</v>
      </c>
      <c r="C935" s="8">
        <v>3211212</v>
      </c>
      <c r="D935" s="7">
        <v>2</v>
      </c>
      <c r="E935" s="6" t="s">
        <v>2</v>
      </c>
      <c r="F935" s="5">
        <v>13769127.52</v>
      </c>
      <c r="G935" s="5">
        <v>12103171.68</v>
      </c>
      <c r="H935" s="5">
        <v>25595586.02</v>
      </c>
      <c r="I935" s="5">
        <v>18790084.900000002</v>
      </c>
      <c r="J935" s="5">
        <f t="shared" si="113"/>
        <v>6805501.1199999973</v>
      </c>
      <c r="K935" s="4">
        <f t="shared" si="108"/>
        <v>0.73411426819130909</v>
      </c>
    </row>
    <row r="936" spans="1:17" s="3" customFormat="1" ht="27.75" customHeight="1" x14ac:dyDescent="0.25">
      <c r="A936" s="9" t="s">
        <v>1</v>
      </c>
      <c r="B936" s="9" t="s">
        <v>1</v>
      </c>
      <c r="C936" s="8">
        <v>3211212</v>
      </c>
      <c r="D936" s="7">
        <v>3</v>
      </c>
      <c r="E936" s="6" t="s">
        <v>15</v>
      </c>
      <c r="F936" s="5">
        <v>15407695.789999999</v>
      </c>
      <c r="G936" s="5">
        <v>18538311.805</v>
      </c>
      <c r="H936" s="5">
        <v>81818444.359999999</v>
      </c>
      <c r="I936" s="5">
        <v>67856380.200000003</v>
      </c>
      <c r="J936" s="5">
        <f t="shared" si="113"/>
        <v>13962064.159999996</v>
      </c>
      <c r="K936" s="4">
        <f t="shared" si="108"/>
        <v>0.82935309673492308</v>
      </c>
    </row>
    <row r="937" spans="1:17" s="3" customFormat="1" ht="27.75" customHeight="1" x14ac:dyDescent="0.25">
      <c r="A937" s="9" t="s">
        <v>1</v>
      </c>
      <c r="B937" s="9" t="s">
        <v>1</v>
      </c>
      <c r="C937" s="8">
        <v>3211212</v>
      </c>
      <c r="D937" s="7">
        <v>4</v>
      </c>
      <c r="E937" s="6" t="s">
        <v>14</v>
      </c>
      <c r="F937" s="5">
        <v>15781393.719999999</v>
      </c>
      <c r="G937" s="5">
        <v>13082019</v>
      </c>
      <c r="H937" s="5">
        <v>51012884</v>
      </c>
      <c r="I937" s="5">
        <v>21877161.399999999</v>
      </c>
      <c r="J937" s="5">
        <f t="shared" si="113"/>
        <v>29135722.600000001</v>
      </c>
      <c r="K937" s="4">
        <f t="shared" si="108"/>
        <v>0.42885560832043917</v>
      </c>
    </row>
    <row r="938" spans="1:17" s="3" customFormat="1" ht="27.75" customHeight="1" x14ac:dyDescent="0.25">
      <c r="A938" s="9" t="s">
        <v>1</v>
      </c>
      <c r="B938" s="9" t="s">
        <v>1</v>
      </c>
      <c r="C938" s="8">
        <v>3211212</v>
      </c>
      <c r="D938" s="7">
        <v>5</v>
      </c>
      <c r="E938" s="6" t="s">
        <v>13</v>
      </c>
      <c r="F938" s="5">
        <v>0</v>
      </c>
      <c r="G938" s="5">
        <v>0</v>
      </c>
      <c r="H938" s="5">
        <v>0</v>
      </c>
      <c r="I938" s="5">
        <v>0</v>
      </c>
      <c r="J938" s="5">
        <f t="shared" si="113"/>
        <v>0</v>
      </c>
      <c r="K938" s="4">
        <f t="shared" si="108"/>
        <v>0</v>
      </c>
    </row>
    <row r="939" spans="1:17" s="3" customFormat="1" ht="27.75" customHeight="1" x14ac:dyDescent="0.25">
      <c r="A939" s="9" t="s">
        <v>1</v>
      </c>
      <c r="B939" s="9" t="s">
        <v>1</v>
      </c>
      <c r="C939" s="8">
        <v>3211212</v>
      </c>
      <c r="D939" s="7">
        <v>7</v>
      </c>
      <c r="E939" s="6" t="s">
        <v>0</v>
      </c>
      <c r="F939" s="5">
        <v>664896.28</v>
      </c>
      <c r="G939" s="5">
        <v>0</v>
      </c>
      <c r="H939" s="5">
        <v>0</v>
      </c>
      <c r="I939" s="5">
        <v>0</v>
      </c>
      <c r="J939" s="5">
        <f t="shared" si="113"/>
        <v>0</v>
      </c>
      <c r="K939" s="4">
        <f t="shared" si="108"/>
        <v>0</v>
      </c>
    </row>
    <row r="940" spans="1:17" s="3" customFormat="1" ht="27.75" customHeight="1" x14ac:dyDescent="0.25">
      <c r="A940" s="9" t="s">
        <v>1</v>
      </c>
      <c r="B940" s="9" t="s">
        <v>1</v>
      </c>
      <c r="C940" s="8">
        <v>3211212</v>
      </c>
      <c r="D940" s="7">
        <v>9</v>
      </c>
      <c r="E940" s="6" t="s">
        <v>12</v>
      </c>
      <c r="F940" s="5">
        <v>7900931.7800000012</v>
      </c>
      <c r="G940" s="5">
        <v>8967500</v>
      </c>
      <c r="H940" s="5">
        <v>12138799</v>
      </c>
      <c r="I940" s="5">
        <v>8533252.4000000004</v>
      </c>
      <c r="J940" s="5">
        <f t="shared" si="113"/>
        <v>3605546.5999999996</v>
      </c>
      <c r="K940" s="4">
        <f t="shared" si="108"/>
        <v>0.70297336664030774</v>
      </c>
    </row>
    <row r="941" spans="1:17" s="1" customFormat="1" ht="27.75" customHeight="1" x14ac:dyDescent="0.25">
      <c r="A941" s="14" t="s">
        <v>5</v>
      </c>
      <c r="B941" s="14" t="s">
        <v>5</v>
      </c>
      <c r="C941" s="14" t="s">
        <v>5</v>
      </c>
      <c r="D941" s="13">
        <v>3211213</v>
      </c>
      <c r="E941" s="12" t="s">
        <v>23</v>
      </c>
      <c r="F941" s="11">
        <v>70002960.449000001</v>
      </c>
      <c r="G941" s="11">
        <v>107649535.47000001</v>
      </c>
      <c r="H941" s="11">
        <f>SUMIF($B$942:$B$948,"article",H942:H948)</f>
        <v>282440779.23999995</v>
      </c>
      <c r="I941" s="11">
        <f>SUMIF($B$942:$B$948,"article",I942:I948)</f>
        <v>231552593.43000001</v>
      </c>
      <c r="J941" s="11">
        <f>SUMIF($B$942:$B$948,"article",J942:J948)</f>
        <v>50888185.809999973</v>
      </c>
      <c r="K941" s="10">
        <f t="shared" si="108"/>
        <v>0.81982705915579401</v>
      </c>
    </row>
    <row r="942" spans="1:17" s="3" customFormat="1" ht="27.75" customHeight="1" x14ac:dyDescent="0.25">
      <c r="A942" s="9" t="s">
        <v>1</v>
      </c>
      <c r="B942" s="9" t="s">
        <v>1</v>
      </c>
      <c r="C942" s="8">
        <v>3211213</v>
      </c>
      <c r="D942" s="7">
        <v>1</v>
      </c>
      <c r="E942" s="6" t="s">
        <v>3</v>
      </c>
      <c r="F942" s="5">
        <v>59040903.759999998</v>
      </c>
      <c r="G942" s="5">
        <v>89419160.330000013</v>
      </c>
      <c r="H942" s="5">
        <v>191822900.69999999</v>
      </c>
      <c r="I942" s="5">
        <v>173545030.04000002</v>
      </c>
      <c r="J942" s="5">
        <f t="shared" ref="J942:J948" si="114">H942-I942</f>
        <v>18277870.659999967</v>
      </c>
      <c r="K942" s="4">
        <f t="shared" si="108"/>
        <v>0.90471486671664136</v>
      </c>
    </row>
    <row r="943" spans="1:17" s="3" customFormat="1" ht="27.75" customHeight="1" x14ac:dyDescent="0.25">
      <c r="A943" s="9" t="s">
        <v>1</v>
      </c>
      <c r="B943" s="9" t="s">
        <v>1</v>
      </c>
      <c r="C943" s="8">
        <v>3211213</v>
      </c>
      <c r="D943" s="7">
        <v>2</v>
      </c>
      <c r="E943" s="6" t="s">
        <v>2</v>
      </c>
      <c r="F943" s="5">
        <v>752045.60999999975</v>
      </c>
      <c r="G943" s="5">
        <v>1620000.15</v>
      </c>
      <c r="H943" s="5">
        <v>8107878.9500000002</v>
      </c>
      <c r="I943" s="5">
        <v>4597095.72</v>
      </c>
      <c r="J943" s="5">
        <f t="shared" si="114"/>
        <v>3510783.2300000004</v>
      </c>
      <c r="K943" s="4">
        <f t="shared" si="108"/>
        <v>0.56699116357675761</v>
      </c>
    </row>
    <row r="944" spans="1:17" s="3" customFormat="1" ht="27.75" customHeight="1" x14ac:dyDescent="0.25">
      <c r="A944" s="9" t="s">
        <v>1</v>
      </c>
      <c r="B944" s="9" t="s">
        <v>1</v>
      </c>
      <c r="C944" s="8">
        <v>3211213</v>
      </c>
      <c r="D944" s="7">
        <v>3</v>
      </c>
      <c r="E944" s="6" t="s">
        <v>15</v>
      </c>
      <c r="F944" s="5">
        <v>5008919.3389999997</v>
      </c>
      <c r="G944" s="5">
        <v>10590275</v>
      </c>
      <c r="H944" s="5">
        <v>58659481.890000001</v>
      </c>
      <c r="I944" s="5">
        <v>50337574</v>
      </c>
      <c r="J944" s="5">
        <f t="shared" si="114"/>
        <v>8321907.8900000006</v>
      </c>
      <c r="K944" s="4">
        <f t="shared" si="108"/>
        <v>0.85813192306052943</v>
      </c>
    </row>
    <row r="945" spans="1:17" s="3" customFormat="1" ht="27.75" customHeight="1" x14ac:dyDescent="0.25">
      <c r="A945" s="9" t="s">
        <v>1</v>
      </c>
      <c r="B945" s="9" t="s">
        <v>1</v>
      </c>
      <c r="C945" s="8">
        <v>3211213</v>
      </c>
      <c r="D945" s="7">
        <v>4</v>
      </c>
      <c r="E945" s="6" t="s">
        <v>14</v>
      </c>
      <c r="F945" s="5">
        <v>4976734.74</v>
      </c>
      <c r="G945" s="5">
        <v>1069499.99</v>
      </c>
      <c r="H945" s="5">
        <v>23103218</v>
      </c>
      <c r="I945" s="5">
        <v>2460447</v>
      </c>
      <c r="J945" s="5">
        <f t="shared" si="114"/>
        <v>20642771</v>
      </c>
      <c r="K945" s="4">
        <f t="shared" si="108"/>
        <v>0.10649802118475443</v>
      </c>
    </row>
    <row r="946" spans="1:17" s="3" customFormat="1" ht="27.75" customHeight="1" x14ac:dyDescent="0.25">
      <c r="A946" s="9" t="s">
        <v>1</v>
      </c>
      <c r="B946" s="9" t="s">
        <v>1</v>
      </c>
      <c r="C946" s="8">
        <v>3211213</v>
      </c>
      <c r="D946" s="7">
        <v>5</v>
      </c>
      <c r="E946" s="6" t="s">
        <v>13</v>
      </c>
      <c r="F946" s="5">
        <v>0</v>
      </c>
      <c r="G946" s="5">
        <v>0</v>
      </c>
      <c r="H946" s="5">
        <v>0</v>
      </c>
      <c r="I946" s="5">
        <v>0</v>
      </c>
      <c r="J946" s="5">
        <f t="shared" si="114"/>
        <v>0</v>
      </c>
      <c r="K946" s="4">
        <f t="shared" si="108"/>
        <v>0</v>
      </c>
    </row>
    <row r="947" spans="1:17" s="3" customFormat="1" ht="27.75" customHeight="1" x14ac:dyDescent="0.25">
      <c r="A947" s="9" t="s">
        <v>1</v>
      </c>
      <c r="B947" s="9" t="s">
        <v>1</v>
      </c>
      <c r="C947" s="8">
        <v>3211213</v>
      </c>
      <c r="D947" s="7">
        <v>7</v>
      </c>
      <c r="E947" s="6" t="s">
        <v>0</v>
      </c>
      <c r="F947" s="5">
        <v>0</v>
      </c>
      <c r="G947" s="5">
        <v>0</v>
      </c>
      <c r="H947" s="5">
        <v>0</v>
      </c>
      <c r="I947" s="5">
        <v>0</v>
      </c>
      <c r="J947" s="5">
        <f t="shared" si="114"/>
        <v>0</v>
      </c>
      <c r="K947" s="4">
        <f t="shared" si="108"/>
        <v>0</v>
      </c>
    </row>
    <row r="948" spans="1:17" s="3" customFormat="1" ht="27.75" customHeight="1" x14ac:dyDescent="0.25">
      <c r="A948" s="9" t="s">
        <v>1</v>
      </c>
      <c r="B948" s="9" t="s">
        <v>1</v>
      </c>
      <c r="C948" s="8">
        <v>3211213</v>
      </c>
      <c r="D948" s="7">
        <v>9</v>
      </c>
      <c r="E948" s="6" t="s">
        <v>12</v>
      </c>
      <c r="F948" s="5">
        <v>224357</v>
      </c>
      <c r="G948" s="5">
        <v>4950600</v>
      </c>
      <c r="H948" s="5">
        <v>747299.7</v>
      </c>
      <c r="I948" s="5">
        <v>612446.67000000004</v>
      </c>
      <c r="J948" s="5">
        <f t="shared" si="114"/>
        <v>134853.02999999991</v>
      </c>
      <c r="K948" s="4">
        <f t="shared" si="108"/>
        <v>0.81954625433410466</v>
      </c>
      <c r="L948" s="31" t="e">
        <f>SUM(#REF!)</f>
        <v>#REF!</v>
      </c>
      <c r="M948" s="31" t="e">
        <f>SUM(#REF!)</f>
        <v>#REF!</v>
      </c>
      <c r="N948" s="31" t="e">
        <f>SUM(#REF!)</f>
        <v>#REF!</v>
      </c>
      <c r="O948" s="31" t="e">
        <f>SUM(#REF!)</f>
        <v>#REF!</v>
      </c>
      <c r="P948" s="31" t="e">
        <f>SUM(#REF!)</f>
        <v>#REF!</v>
      </c>
      <c r="Q948" s="31" t="e">
        <f>SUM(#REF!)</f>
        <v>#REF!</v>
      </c>
    </row>
    <row r="949" spans="1:17" s="1" customFormat="1" ht="27.75" customHeight="1" x14ac:dyDescent="0.25">
      <c r="A949" s="14" t="s">
        <v>5</v>
      </c>
      <c r="B949" s="14" t="s">
        <v>5</v>
      </c>
      <c r="C949" s="14" t="s">
        <v>5</v>
      </c>
      <c r="D949" s="13">
        <v>3211214</v>
      </c>
      <c r="E949" s="12" t="s">
        <v>22</v>
      </c>
      <c r="F949" s="11">
        <v>686369380.92600012</v>
      </c>
      <c r="G949" s="11">
        <v>917870073.79000008</v>
      </c>
      <c r="H949" s="11">
        <f>SUMIF($B$950:$B$956,"article",H950:H956)</f>
        <v>1626385495.4699998</v>
      </c>
      <c r="I949" s="11">
        <f>SUMIF($B$950:$B$956,"article",I950:I956)</f>
        <v>1391760335.6900001</v>
      </c>
      <c r="J949" s="11">
        <f>SUMIF($B$950:$B$956,"article",J950:J956)</f>
        <v>234625159.77999991</v>
      </c>
      <c r="K949" s="10">
        <f t="shared" si="108"/>
        <v>0.85573828564414445</v>
      </c>
    </row>
    <row r="950" spans="1:17" s="3" customFormat="1" ht="27.75" customHeight="1" x14ac:dyDescent="0.25">
      <c r="A950" s="9" t="s">
        <v>1</v>
      </c>
      <c r="B950" s="9" t="s">
        <v>1</v>
      </c>
      <c r="C950" s="8">
        <v>3211214</v>
      </c>
      <c r="D950" s="7">
        <v>1</v>
      </c>
      <c r="E950" s="6" t="s">
        <v>3</v>
      </c>
      <c r="F950" s="5">
        <v>585855429.04999995</v>
      </c>
      <c r="G950" s="5">
        <v>827537327.13</v>
      </c>
      <c r="H950" s="5">
        <v>1359208833.02</v>
      </c>
      <c r="I950" s="5">
        <v>1231812646.9400001</v>
      </c>
      <c r="J950" s="5">
        <f t="shared" ref="J950:J956" si="115">H950-I950</f>
        <v>127396186.07999992</v>
      </c>
      <c r="K950" s="4">
        <f t="shared" si="108"/>
        <v>0.90627180828648624</v>
      </c>
    </row>
    <row r="951" spans="1:17" s="3" customFormat="1" ht="27.75" customHeight="1" x14ac:dyDescent="0.25">
      <c r="A951" s="9" t="s">
        <v>1</v>
      </c>
      <c r="B951" s="9" t="s">
        <v>1</v>
      </c>
      <c r="C951" s="8">
        <v>3211214</v>
      </c>
      <c r="D951" s="7">
        <v>2</v>
      </c>
      <c r="E951" s="6" t="s">
        <v>2</v>
      </c>
      <c r="F951" s="5">
        <v>26074491.940000005</v>
      </c>
      <c r="G951" s="5">
        <v>19496830.460000001</v>
      </c>
      <c r="H951" s="5">
        <v>42857022.560000002</v>
      </c>
      <c r="I951" s="5">
        <v>41767752.149999999</v>
      </c>
      <c r="J951" s="5">
        <f t="shared" si="115"/>
        <v>1089270.4100000039</v>
      </c>
      <c r="K951" s="4">
        <f t="shared" si="108"/>
        <v>0.97458361909124647</v>
      </c>
    </row>
    <row r="952" spans="1:17" s="3" customFormat="1" ht="27.75" customHeight="1" x14ac:dyDescent="0.25">
      <c r="A952" s="9" t="s">
        <v>1</v>
      </c>
      <c r="B952" s="9" t="s">
        <v>1</v>
      </c>
      <c r="C952" s="8">
        <v>3211214</v>
      </c>
      <c r="D952" s="7">
        <v>3</v>
      </c>
      <c r="E952" s="6" t="s">
        <v>15</v>
      </c>
      <c r="F952" s="5">
        <v>37639496.479999997</v>
      </c>
      <c r="G952" s="5">
        <v>47457491.200000003</v>
      </c>
      <c r="H952" s="5">
        <v>141668297.28</v>
      </c>
      <c r="I952" s="5">
        <v>92015573.599999994</v>
      </c>
      <c r="J952" s="5">
        <f t="shared" si="115"/>
        <v>49652723.680000007</v>
      </c>
      <c r="K952" s="4">
        <f t="shared" si="108"/>
        <v>0.64951421995378411</v>
      </c>
    </row>
    <row r="953" spans="1:17" s="3" customFormat="1" ht="27.75" customHeight="1" x14ac:dyDescent="0.25">
      <c r="A953" s="9" t="s">
        <v>1</v>
      </c>
      <c r="B953" s="9" t="s">
        <v>1</v>
      </c>
      <c r="C953" s="8">
        <v>3211214</v>
      </c>
      <c r="D953" s="7">
        <v>4</v>
      </c>
      <c r="E953" s="6" t="s">
        <v>14</v>
      </c>
      <c r="F953" s="5">
        <v>17999971.791999999</v>
      </c>
      <c r="G953" s="5">
        <v>5364425</v>
      </c>
      <c r="H953" s="5">
        <v>37751342.609999999</v>
      </c>
      <c r="I953" s="5">
        <v>0</v>
      </c>
      <c r="J953" s="5">
        <f t="shared" si="115"/>
        <v>37751342.609999999</v>
      </c>
      <c r="K953" s="4">
        <f t="shared" si="108"/>
        <v>0</v>
      </c>
    </row>
    <row r="954" spans="1:17" s="3" customFormat="1" ht="27.75" customHeight="1" x14ac:dyDescent="0.25">
      <c r="A954" s="9" t="s">
        <v>1</v>
      </c>
      <c r="B954" s="9" t="s">
        <v>1</v>
      </c>
      <c r="C954" s="8">
        <v>3211214</v>
      </c>
      <c r="D954" s="7">
        <v>5</v>
      </c>
      <c r="E954" s="6" t="s">
        <v>13</v>
      </c>
      <c r="F954" s="5">
        <v>0</v>
      </c>
      <c r="G954" s="5">
        <v>0</v>
      </c>
      <c r="H954" s="5">
        <v>0</v>
      </c>
      <c r="I954" s="5">
        <v>0</v>
      </c>
      <c r="J954" s="5">
        <f t="shared" si="115"/>
        <v>0</v>
      </c>
      <c r="K954" s="4">
        <f t="shared" si="108"/>
        <v>0</v>
      </c>
    </row>
    <row r="955" spans="1:17" s="3" customFormat="1" ht="27.75" customHeight="1" x14ac:dyDescent="0.25">
      <c r="A955" s="9" t="s">
        <v>1</v>
      </c>
      <c r="B955" s="9" t="s">
        <v>1</v>
      </c>
      <c r="C955" s="8">
        <v>3211214</v>
      </c>
      <c r="D955" s="7">
        <v>7</v>
      </c>
      <c r="E955" s="6" t="s">
        <v>0</v>
      </c>
      <c r="F955" s="5">
        <v>0</v>
      </c>
      <c r="G955" s="5">
        <v>0</v>
      </c>
      <c r="H955" s="5">
        <v>0</v>
      </c>
      <c r="I955" s="5">
        <v>0</v>
      </c>
      <c r="J955" s="5">
        <f t="shared" si="115"/>
        <v>0</v>
      </c>
      <c r="K955" s="4">
        <f t="shared" si="108"/>
        <v>0</v>
      </c>
    </row>
    <row r="956" spans="1:17" s="3" customFormat="1" ht="27.75" customHeight="1" x14ac:dyDescent="0.25">
      <c r="A956" s="9" t="s">
        <v>1</v>
      </c>
      <c r="B956" s="9" t="s">
        <v>1</v>
      </c>
      <c r="C956" s="8">
        <v>3211214</v>
      </c>
      <c r="D956" s="7">
        <v>9</v>
      </c>
      <c r="E956" s="6" t="s">
        <v>12</v>
      </c>
      <c r="F956" s="5">
        <v>18799991.664000005</v>
      </c>
      <c r="G956" s="5">
        <v>18014000</v>
      </c>
      <c r="H956" s="5">
        <v>44900000</v>
      </c>
      <c r="I956" s="5">
        <v>26164363</v>
      </c>
      <c r="J956" s="5">
        <f t="shared" si="115"/>
        <v>18735637</v>
      </c>
      <c r="K956" s="4">
        <f t="shared" si="108"/>
        <v>0.58272523385300667</v>
      </c>
    </row>
    <row r="957" spans="1:17" s="1" customFormat="1" ht="27.75" customHeight="1" x14ac:dyDescent="0.25">
      <c r="A957" s="30" t="s">
        <v>21</v>
      </c>
      <c r="B957" s="30" t="s">
        <v>21</v>
      </c>
      <c r="C957" s="30" t="s">
        <v>21</v>
      </c>
      <c r="D957" s="29">
        <v>4</v>
      </c>
      <c r="E957" s="28" t="s">
        <v>20</v>
      </c>
      <c r="F957" s="27">
        <v>2492636481.0379996</v>
      </c>
      <c r="G957" s="27">
        <v>2636209644.4235005</v>
      </c>
      <c r="H957" s="27">
        <f>SUMIF($B$958:$B$999,"MIN",H958:H999)</f>
        <v>4129006613.3400002</v>
      </c>
      <c r="I957" s="27">
        <f>SUMIF($B$958:$B$999,"MIN",I958:I999)</f>
        <v>2924238208.1099997</v>
      </c>
      <c r="J957" s="27">
        <f>SUMIF($B$958:$B$999,"MIN",J958:J999)</f>
        <v>1204768405.23</v>
      </c>
      <c r="K957" s="26">
        <f t="shared" si="108"/>
        <v>0.70821833965156822</v>
      </c>
    </row>
    <row r="958" spans="1:17" s="1" customFormat="1" ht="27.75" customHeight="1" x14ac:dyDescent="0.25">
      <c r="A958" s="25" t="s">
        <v>9</v>
      </c>
      <c r="B958" s="25" t="s">
        <v>9</v>
      </c>
      <c r="C958" s="25" t="s">
        <v>9</v>
      </c>
      <c r="D958" s="24">
        <v>4111</v>
      </c>
      <c r="E958" s="23" t="s">
        <v>19</v>
      </c>
      <c r="F958" s="22">
        <v>693364543.55999982</v>
      </c>
      <c r="G958" s="22">
        <v>736321797.32999992</v>
      </c>
      <c r="H958" s="22">
        <f>SUMIF($B$959:$B$967,"chap",H959:H967)</f>
        <v>1153588670.8</v>
      </c>
      <c r="I958" s="22">
        <f>SUMIF($B$959:$B$967,"chap",I959:I967)</f>
        <v>964276558.00999999</v>
      </c>
      <c r="J958" s="22">
        <f>SUMIF($B$959:$B$967,"chap",J959:J967)</f>
        <v>189312112.78999999</v>
      </c>
      <c r="K958" s="21">
        <f t="shared" si="108"/>
        <v>0.83589288142131779</v>
      </c>
    </row>
    <row r="959" spans="1:17" s="15" customFormat="1" ht="27.75" customHeight="1" x14ac:dyDescent="0.25">
      <c r="A959" s="20" t="s">
        <v>7</v>
      </c>
      <c r="B959" s="20" t="s">
        <v>7</v>
      </c>
      <c r="C959" s="20" t="s">
        <v>7</v>
      </c>
      <c r="D959" s="19">
        <v>41111</v>
      </c>
      <c r="E959" s="18" t="s">
        <v>6</v>
      </c>
      <c r="F959" s="17">
        <v>693364543.55999982</v>
      </c>
      <c r="G959" s="17">
        <v>736321797.32999992</v>
      </c>
      <c r="H959" s="17">
        <f>SUMIF($B$960:$B$967,"section",H960:H967)</f>
        <v>1153588670.8</v>
      </c>
      <c r="I959" s="17">
        <f>SUMIF($B$960:$B$967,"section",I960:I967)</f>
        <v>964276558.00999999</v>
      </c>
      <c r="J959" s="17">
        <f>SUMIF($B$960:$B$967,"section",J960:J967)</f>
        <v>189312112.78999999</v>
      </c>
      <c r="K959" s="16">
        <f t="shared" si="108"/>
        <v>0.83589288142131779</v>
      </c>
    </row>
    <row r="960" spans="1:17" s="1" customFormat="1" ht="27.75" customHeight="1" x14ac:dyDescent="0.25">
      <c r="A960" s="14" t="s">
        <v>5</v>
      </c>
      <c r="B960" s="14" t="s">
        <v>5</v>
      </c>
      <c r="C960" s="14" t="s">
        <v>5</v>
      </c>
      <c r="D960" s="13">
        <v>4111111</v>
      </c>
      <c r="E960" s="12" t="s">
        <v>18</v>
      </c>
      <c r="F960" s="11">
        <v>693364543.55999982</v>
      </c>
      <c r="G960" s="11">
        <v>736321797.32999992</v>
      </c>
      <c r="H960" s="11">
        <f>SUMIF($B$961:$B$967,"article",H961:H967)</f>
        <v>1153588670.8</v>
      </c>
      <c r="I960" s="11">
        <f>SUMIF($B$961:$B$967,"article",I961:I967)</f>
        <v>964276558.00999999</v>
      </c>
      <c r="J960" s="11">
        <f>SUMIF($B$961:$B$967,"article",J961:J967)</f>
        <v>189312112.78999999</v>
      </c>
      <c r="K960" s="10">
        <f t="shared" si="108"/>
        <v>0.83589288142131779</v>
      </c>
    </row>
    <row r="961" spans="1:11" s="3" customFormat="1" ht="27.75" customHeight="1" x14ac:dyDescent="0.25">
      <c r="A961" s="9" t="s">
        <v>1</v>
      </c>
      <c r="B961" s="9" t="s">
        <v>1</v>
      </c>
      <c r="C961" s="8">
        <v>4111111</v>
      </c>
      <c r="D961" s="7">
        <v>1</v>
      </c>
      <c r="E961" s="6" t="s">
        <v>3</v>
      </c>
      <c r="F961" s="5">
        <v>426550836.15999979</v>
      </c>
      <c r="G961" s="5">
        <v>438371819.96999997</v>
      </c>
      <c r="H961" s="5">
        <v>608911945.99000001</v>
      </c>
      <c r="I961" s="5">
        <v>553797698.87</v>
      </c>
      <c r="J961" s="5">
        <f t="shared" ref="J961:J967" si="116">H961-I961</f>
        <v>55114247.120000005</v>
      </c>
      <c r="K961" s="4">
        <f t="shared" si="108"/>
        <v>0.90948732820409284</v>
      </c>
    </row>
    <row r="962" spans="1:11" s="3" customFormat="1" ht="27.75" customHeight="1" x14ac:dyDescent="0.25">
      <c r="A962" s="9" t="s">
        <v>1</v>
      </c>
      <c r="B962" s="9" t="s">
        <v>1</v>
      </c>
      <c r="C962" s="8">
        <v>4111111</v>
      </c>
      <c r="D962" s="7">
        <v>2</v>
      </c>
      <c r="E962" s="6" t="s">
        <v>2</v>
      </c>
      <c r="F962" s="5">
        <v>32257963.439999998</v>
      </c>
      <c r="G962" s="5">
        <v>48543802.185000002</v>
      </c>
      <c r="H962" s="5">
        <v>117857534.11</v>
      </c>
      <c r="I962" s="5">
        <v>69166136.799999997</v>
      </c>
      <c r="J962" s="5">
        <f t="shared" si="116"/>
        <v>48691397.310000002</v>
      </c>
      <c r="K962" s="4">
        <f t="shared" si="108"/>
        <v>0.58686224281126698</v>
      </c>
    </row>
    <row r="963" spans="1:11" s="3" customFormat="1" ht="27.75" customHeight="1" x14ac:dyDescent="0.25">
      <c r="A963" s="9" t="s">
        <v>1</v>
      </c>
      <c r="B963" s="9" t="s">
        <v>1</v>
      </c>
      <c r="C963" s="8">
        <v>4111111</v>
      </c>
      <c r="D963" s="7">
        <v>3</v>
      </c>
      <c r="E963" s="6" t="s">
        <v>15</v>
      </c>
      <c r="F963" s="5">
        <v>26211599.719999999</v>
      </c>
      <c r="G963" s="5">
        <v>25068106.175000001</v>
      </c>
      <c r="H963" s="5">
        <v>118159503.8</v>
      </c>
      <c r="I963" s="5">
        <v>85888087.339999989</v>
      </c>
      <c r="J963" s="5">
        <f t="shared" si="116"/>
        <v>32271416.460000008</v>
      </c>
      <c r="K963" s="4">
        <f t="shared" si="108"/>
        <v>0.72688260002662597</v>
      </c>
    </row>
    <row r="964" spans="1:11" s="3" customFormat="1" ht="27.75" customHeight="1" x14ac:dyDescent="0.25">
      <c r="A964" s="9" t="s">
        <v>1</v>
      </c>
      <c r="B964" s="9" t="s">
        <v>1</v>
      </c>
      <c r="C964" s="8">
        <v>4111111</v>
      </c>
      <c r="D964" s="7">
        <v>4</v>
      </c>
      <c r="E964" s="6" t="s">
        <v>14</v>
      </c>
      <c r="F964" s="5">
        <v>12205237.199999999</v>
      </c>
      <c r="G964" s="5">
        <v>10238444</v>
      </c>
      <c r="H964" s="5">
        <v>36125392</v>
      </c>
      <c r="I964" s="5">
        <v>3227235</v>
      </c>
      <c r="J964" s="5">
        <f t="shared" si="116"/>
        <v>32898157</v>
      </c>
      <c r="K964" s="4">
        <f t="shared" ref="K964:K999" si="117">IF(G964&lt;&gt;0,I964/H964,0)</f>
        <v>8.9334255528632056E-2</v>
      </c>
    </row>
    <row r="965" spans="1:11" s="3" customFormat="1" ht="27.75" customHeight="1" x14ac:dyDescent="0.25">
      <c r="A965" s="9" t="s">
        <v>1</v>
      </c>
      <c r="B965" s="9" t="s">
        <v>1</v>
      </c>
      <c r="C965" s="8">
        <v>4111111</v>
      </c>
      <c r="D965" s="7">
        <v>5</v>
      </c>
      <c r="E965" s="6" t="s">
        <v>13</v>
      </c>
      <c r="F965" s="5">
        <v>0</v>
      </c>
      <c r="G965" s="5">
        <v>0</v>
      </c>
      <c r="H965" s="5">
        <v>0</v>
      </c>
      <c r="I965" s="5">
        <v>0</v>
      </c>
      <c r="J965" s="5">
        <f t="shared" si="116"/>
        <v>0</v>
      </c>
      <c r="K965" s="4">
        <f t="shared" si="117"/>
        <v>0</v>
      </c>
    </row>
    <row r="966" spans="1:11" s="3" customFormat="1" ht="27.75" customHeight="1" x14ac:dyDescent="0.25">
      <c r="A966" s="9" t="s">
        <v>1</v>
      </c>
      <c r="B966" s="9" t="s">
        <v>1</v>
      </c>
      <c r="C966" s="8">
        <v>4111111</v>
      </c>
      <c r="D966" s="7">
        <v>7</v>
      </c>
      <c r="E966" s="6" t="s">
        <v>0</v>
      </c>
      <c r="F966" s="5">
        <v>431157.12000000011</v>
      </c>
      <c r="G966" s="5">
        <v>0</v>
      </c>
      <c r="H966" s="5">
        <v>0</v>
      </c>
      <c r="I966" s="5">
        <v>0</v>
      </c>
      <c r="J966" s="5">
        <f t="shared" si="116"/>
        <v>0</v>
      </c>
      <c r="K966" s="4">
        <f t="shared" si="117"/>
        <v>0</v>
      </c>
    </row>
    <row r="967" spans="1:11" s="3" customFormat="1" ht="27.75" customHeight="1" x14ac:dyDescent="0.25">
      <c r="A967" s="9" t="s">
        <v>1</v>
      </c>
      <c r="B967" s="9" t="s">
        <v>1</v>
      </c>
      <c r="C967" s="8">
        <v>4111111</v>
      </c>
      <c r="D967" s="7">
        <v>9</v>
      </c>
      <c r="E967" s="6" t="s">
        <v>12</v>
      </c>
      <c r="F967" s="5">
        <v>195707749.92000002</v>
      </c>
      <c r="G967" s="5">
        <v>214099625</v>
      </c>
      <c r="H967" s="5">
        <v>272534294.89999998</v>
      </c>
      <c r="I967" s="5">
        <v>252197400</v>
      </c>
      <c r="J967" s="5">
        <f t="shared" si="116"/>
        <v>20336894.899999976</v>
      </c>
      <c r="K967" s="4">
        <f t="shared" si="117"/>
        <v>0.92537858434490927</v>
      </c>
    </row>
    <row r="968" spans="1:11" s="1" customFormat="1" ht="27.75" customHeight="1" x14ac:dyDescent="0.25">
      <c r="A968" s="25" t="s">
        <v>9</v>
      </c>
      <c r="B968" s="25" t="s">
        <v>9</v>
      </c>
      <c r="C968" s="25" t="s">
        <v>9</v>
      </c>
      <c r="D968" s="24">
        <v>4211</v>
      </c>
      <c r="E968" s="23" t="s">
        <v>17</v>
      </c>
      <c r="F968" s="22">
        <v>406240737.69999993</v>
      </c>
      <c r="G968" s="22">
        <v>498694968.6685003</v>
      </c>
      <c r="H968" s="22">
        <f>SUMIF($B$969:$B$977,"chap",H969:H977)</f>
        <v>851645594.30000007</v>
      </c>
      <c r="I968" s="22">
        <f>SUMIF($B$969:$B$977,"chap",I969:I977)</f>
        <v>281085805.44999999</v>
      </c>
      <c r="J968" s="22">
        <f>SUMIF($B$969:$B$977,"chap",J969:J977)</f>
        <v>570559788.85000002</v>
      </c>
      <c r="K968" s="21">
        <f t="shared" si="117"/>
        <v>0.33005020789314965</v>
      </c>
    </row>
    <row r="969" spans="1:11" s="15" customFormat="1" ht="27.75" customHeight="1" x14ac:dyDescent="0.25">
      <c r="A969" s="20" t="s">
        <v>7</v>
      </c>
      <c r="B969" s="20" t="s">
        <v>7</v>
      </c>
      <c r="C969" s="20" t="s">
        <v>7</v>
      </c>
      <c r="D969" s="19">
        <v>42111</v>
      </c>
      <c r="E969" s="18" t="s">
        <v>6</v>
      </c>
      <c r="F969" s="17">
        <v>406240737.69999993</v>
      </c>
      <c r="G969" s="17">
        <v>498694968.6685003</v>
      </c>
      <c r="H969" s="17">
        <f>SUMIF($B$970:$B$977,"section",H970:H977)</f>
        <v>851645594.30000007</v>
      </c>
      <c r="I969" s="17">
        <f>SUMIF($B$970:$B$977,"section",I970:I977)</f>
        <v>281085805.44999999</v>
      </c>
      <c r="J969" s="17">
        <f>SUMIF($B$970:$B$977,"section",J970:J977)</f>
        <v>570559788.85000002</v>
      </c>
      <c r="K969" s="16">
        <f t="shared" si="117"/>
        <v>0.33005020789314965</v>
      </c>
    </row>
    <row r="970" spans="1:11" s="1" customFormat="1" ht="27.75" customHeight="1" x14ac:dyDescent="0.25">
      <c r="A970" s="14" t="s">
        <v>5</v>
      </c>
      <c r="B970" s="14" t="s">
        <v>5</v>
      </c>
      <c r="C970" s="14" t="s">
        <v>5</v>
      </c>
      <c r="D970" s="13">
        <v>4211111</v>
      </c>
      <c r="E970" s="12" t="s">
        <v>17</v>
      </c>
      <c r="F970" s="11">
        <v>406240737.69999993</v>
      </c>
      <c r="G970" s="11">
        <v>498694968.6685003</v>
      </c>
      <c r="H970" s="11">
        <f>SUMIF($B$971:$B$977,"article",H971:H977)</f>
        <v>851645594.30000007</v>
      </c>
      <c r="I970" s="11">
        <f>SUMIF($B$971:$B$977,"article",I971:I977)</f>
        <v>281085805.44999999</v>
      </c>
      <c r="J970" s="11">
        <f>SUMIF($B$971:$B$977,"article",J971:J977)</f>
        <v>570559788.85000002</v>
      </c>
      <c r="K970" s="10">
        <f t="shared" si="117"/>
        <v>0.33005020789314965</v>
      </c>
    </row>
    <row r="971" spans="1:11" s="3" customFormat="1" ht="27.75" customHeight="1" x14ac:dyDescent="0.25">
      <c r="A971" s="9" t="s">
        <v>1</v>
      </c>
      <c r="B971" s="9" t="s">
        <v>1</v>
      </c>
      <c r="C971" s="8">
        <v>4211111</v>
      </c>
      <c r="D971" s="7">
        <v>1</v>
      </c>
      <c r="E971" s="6" t="s">
        <v>3</v>
      </c>
      <c r="F971" s="5">
        <v>307128594.99999994</v>
      </c>
      <c r="G971" s="5">
        <v>437249609.02350032</v>
      </c>
      <c r="H971" s="5">
        <v>717439041.21000004</v>
      </c>
      <c r="I971" s="5">
        <v>258801782.01999998</v>
      </c>
      <c r="J971" s="5">
        <f t="shared" ref="J971:J977" si="118">H971-I971</f>
        <v>458637259.19000006</v>
      </c>
      <c r="K971" s="4">
        <f t="shared" si="117"/>
        <v>0.36072999537844591</v>
      </c>
    </row>
    <row r="972" spans="1:11" s="3" customFormat="1" ht="27.75" customHeight="1" x14ac:dyDescent="0.25">
      <c r="A972" s="9" t="s">
        <v>1</v>
      </c>
      <c r="B972" s="9" t="s">
        <v>1</v>
      </c>
      <c r="C972" s="8">
        <v>4211111</v>
      </c>
      <c r="D972" s="7">
        <v>2</v>
      </c>
      <c r="E972" s="6" t="s">
        <v>2</v>
      </c>
      <c r="F972" s="5">
        <v>15377952.999999996</v>
      </c>
      <c r="G972" s="5">
        <v>17162519.645</v>
      </c>
      <c r="H972" s="5">
        <v>54999999.619999997</v>
      </c>
      <c r="I972" s="5">
        <v>11734809.23</v>
      </c>
      <c r="J972" s="5">
        <f t="shared" si="118"/>
        <v>43265190.390000001</v>
      </c>
      <c r="K972" s="4">
        <f t="shared" si="117"/>
        <v>0.21336016929230664</v>
      </c>
    </row>
    <row r="973" spans="1:11" s="3" customFormat="1" ht="27.75" customHeight="1" x14ac:dyDescent="0.25">
      <c r="A973" s="9" t="s">
        <v>1</v>
      </c>
      <c r="B973" s="9" t="s">
        <v>1</v>
      </c>
      <c r="C973" s="8">
        <v>4211111</v>
      </c>
      <c r="D973" s="7">
        <v>3</v>
      </c>
      <c r="E973" s="6" t="s">
        <v>15</v>
      </c>
      <c r="F973" s="5">
        <v>13834200</v>
      </c>
      <c r="G973" s="5">
        <v>21333288</v>
      </c>
      <c r="H973" s="5">
        <v>20706553.48</v>
      </c>
      <c r="I973" s="5">
        <v>10549214.199999999</v>
      </c>
      <c r="J973" s="5">
        <f t="shared" si="118"/>
        <v>10157339.280000001</v>
      </c>
      <c r="K973" s="4">
        <f t="shared" si="117"/>
        <v>0.5094625819883184</v>
      </c>
    </row>
    <row r="974" spans="1:11" s="3" customFormat="1" ht="27.75" customHeight="1" x14ac:dyDescent="0.25">
      <c r="A974" s="9" t="s">
        <v>1</v>
      </c>
      <c r="B974" s="9" t="s">
        <v>1</v>
      </c>
      <c r="C974" s="8">
        <v>4211111</v>
      </c>
      <c r="D974" s="7">
        <v>4</v>
      </c>
      <c r="E974" s="6" t="s">
        <v>14</v>
      </c>
      <c r="F974" s="5">
        <v>9500001.7000000011</v>
      </c>
      <c r="G974" s="5">
        <v>2199552</v>
      </c>
      <c r="H974" s="5">
        <v>38499999.990000002</v>
      </c>
      <c r="I974" s="5">
        <v>0</v>
      </c>
      <c r="J974" s="5">
        <f t="shared" si="118"/>
        <v>38499999.990000002</v>
      </c>
      <c r="K974" s="4">
        <f t="shared" si="117"/>
        <v>0</v>
      </c>
    </row>
    <row r="975" spans="1:11" s="3" customFormat="1" ht="27.75" customHeight="1" x14ac:dyDescent="0.25">
      <c r="A975" s="9" t="s">
        <v>1</v>
      </c>
      <c r="B975" s="9" t="s">
        <v>1</v>
      </c>
      <c r="C975" s="8">
        <v>4211111</v>
      </c>
      <c r="D975" s="7">
        <v>5</v>
      </c>
      <c r="E975" s="6" t="s">
        <v>13</v>
      </c>
      <c r="F975" s="5">
        <v>0</v>
      </c>
      <c r="G975" s="5">
        <v>0</v>
      </c>
      <c r="H975" s="5">
        <v>0</v>
      </c>
      <c r="I975" s="5">
        <v>0</v>
      </c>
      <c r="J975" s="5">
        <f t="shared" si="118"/>
        <v>0</v>
      </c>
      <c r="K975" s="4">
        <f t="shared" si="117"/>
        <v>0</v>
      </c>
    </row>
    <row r="976" spans="1:11" s="3" customFormat="1" ht="27.75" customHeight="1" x14ac:dyDescent="0.25">
      <c r="A976" s="9" t="s">
        <v>1</v>
      </c>
      <c r="B976" s="9" t="s">
        <v>1</v>
      </c>
      <c r="C976" s="8">
        <v>4211111</v>
      </c>
      <c r="D976" s="7">
        <v>7</v>
      </c>
      <c r="E976" s="6" t="s">
        <v>0</v>
      </c>
      <c r="F976" s="5">
        <v>0</v>
      </c>
      <c r="G976" s="5">
        <v>0</v>
      </c>
      <c r="H976" s="5">
        <v>0</v>
      </c>
      <c r="I976" s="5">
        <v>0</v>
      </c>
      <c r="J976" s="5">
        <f t="shared" si="118"/>
        <v>0</v>
      </c>
      <c r="K976" s="4">
        <f t="shared" si="117"/>
        <v>0</v>
      </c>
    </row>
    <row r="977" spans="1:11" s="3" customFormat="1" ht="27.75" customHeight="1" x14ac:dyDescent="0.25">
      <c r="A977" s="9" t="s">
        <v>1</v>
      </c>
      <c r="B977" s="9" t="s">
        <v>1</v>
      </c>
      <c r="C977" s="8">
        <v>4211111</v>
      </c>
      <c r="D977" s="7">
        <v>9</v>
      </c>
      <c r="E977" s="6" t="s">
        <v>12</v>
      </c>
      <c r="F977" s="5">
        <v>60399988</v>
      </c>
      <c r="G977" s="5">
        <v>20750000</v>
      </c>
      <c r="H977" s="5">
        <v>20000000</v>
      </c>
      <c r="I977" s="5">
        <v>0</v>
      </c>
      <c r="J977" s="5">
        <f t="shared" si="118"/>
        <v>20000000</v>
      </c>
      <c r="K977" s="4">
        <f t="shared" si="117"/>
        <v>0</v>
      </c>
    </row>
    <row r="978" spans="1:11" s="1" customFormat="1" ht="27.75" customHeight="1" x14ac:dyDescent="0.25">
      <c r="A978" s="25" t="s">
        <v>9</v>
      </c>
      <c r="B978" s="25" t="s">
        <v>9</v>
      </c>
      <c r="C978" s="25" t="s">
        <v>9</v>
      </c>
      <c r="D978" s="24">
        <v>4212</v>
      </c>
      <c r="E978" s="23" t="s">
        <v>16</v>
      </c>
      <c r="F978" s="22">
        <v>55000000</v>
      </c>
      <c r="G978" s="22">
        <v>109310886.34999999</v>
      </c>
      <c r="H978" s="22">
        <f>SUMIF($B$979:$B$987,"section",H979:H987)</f>
        <v>260850386.19</v>
      </c>
      <c r="I978" s="22">
        <f>SUMIF($B$979:$B$987,"section",I979:I987)</f>
        <v>191661462.60999998</v>
      </c>
      <c r="J978" s="22">
        <f>SUMIF($B$979:$B$987,"section",J979:J987)</f>
        <v>69188923.579999998</v>
      </c>
      <c r="K978" s="21">
        <f t="shared" si="117"/>
        <v>0.73475629233071671</v>
      </c>
    </row>
    <row r="979" spans="1:11" s="15" customFormat="1" ht="27.75" customHeight="1" x14ac:dyDescent="0.25">
      <c r="A979" s="20" t="s">
        <v>7</v>
      </c>
      <c r="B979" s="20" t="s">
        <v>7</v>
      </c>
      <c r="C979" s="20" t="s">
        <v>7</v>
      </c>
      <c r="D979" s="19">
        <v>42121</v>
      </c>
      <c r="E979" s="18" t="s">
        <v>6</v>
      </c>
      <c r="F979" s="17">
        <v>55000000</v>
      </c>
      <c r="G979" s="17">
        <v>109310886.34999999</v>
      </c>
      <c r="H979" s="17">
        <f>SUMIF($B$979:$B$987,"section",H979:H987)</f>
        <v>260850386.19</v>
      </c>
      <c r="I979" s="17">
        <f>SUMIF($B$979:$B$987,"section",I979:I987)</f>
        <v>191661462.60999998</v>
      </c>
      <c r="J979" s="17">
        <f>SUMIF($B$979:$B$987,"section",J979:J987)</f>
        <v>69188923.579999998</v>
      </c>
      <c r="K979" s="16">
        <f t="shared" si="117"/>
        <v>0.73475629233071671</v>
      </c>
    </row>
    <row r="980" spans="1:11" s="1" customFormat="1" ht="27.75" customHeight="1" x14ac:dyDescent="0.25">
      <c r="A980" s="14" t="s">
        <v>5</v>
      </c>
      <c r="B980" s="14" t="s">
        <v>5</v>
      </c>
      <c r="C980" s="14" t="s">
        <v>5</v>
      </c>
      <c r="D980" s="13">
        <v>4212112</v>
      </c>
      <c r="E980" s="12" t="s">
        <v>16</v>
      </c>
      <c r="F980" s="11">
        <v>55000000</v>
      </c>
      <c r="G980" s="11">
        <v>109310886.34999999</v>
      </c>
      <c r="H980" s="11">
        <f>SUMIF($B$981:$B$987,"article",H981:H987)</f>
        <v>260850386.19</v>
      </c>
      <c r="I980" s="11">
        <f>SUMIF($B$981:$B$987,"article",I981:I987)</f>
        <v>191661462.60999998</v>
      </c>
      <c r="J980" s="11">
        <f>SUMIF($B$981:$B$987,"article",J981:J987)</f>
        <v>69188923.579999998</v>
      </c>
      <c r="K980" s="10">
        <f t="shared" si="117"/>
        <v>0.73475629233071671</v>
      </c>
    </row>
    <row r="981" spans="1:11" s="3" customFormat="1" ht="27.75" customHeight="1" x14ac:dyDescent="0.25">
      <c r="A981" s="9" t="s">
        <v>1</v>
      </c>
      <c r="B981" s="9" t="s">
        <v>1</v>
      </c>
      <c r="C981" s="8">
        <v>4212112</v>
      </c>
      <c r="D981" s="7">
        <v>1</v>
      </c>
      <c r="E981" s="6" t="s">
        <v>3</v>
      </c>
      <c r="F981" s="5">
        <v>30499333.960000001</v>
      </c>
      <c r="G981" s="5">
        <v>86255912.170000002</v>
      </c>
      <c r="H981" s="5">
        <v>155323526.81999999</v>
      </c>
      <c r="I981" s="5">
        <v>145114283.31</v>
      </c>
      <c r="J981" s="5">
        <f t="shared" ref="J981:J987" si="119">H981-I981</f>
        <v>10209243.50999999</v>
      </c>
      <c r="K981" s="4">
        <f t="shared" si="117"/>
        <v>0.934271106772954</v>
      </c>
    </row>
    <row r="982" spans="1:11" s="3" customFormat="1" ht="27.75" customHeight="1" x14ac:dyDescent="0.25">
      <c r="A982" s="9" t="s">
        <v>1</v>
      </c>
      <c r="B982" s="9" t="s">
        <v>1</v>
      </c>
      <c r="C982" s="8">
        <v>4212112</v>
      </c>
      <c r="D982" s="7">
        <v>2</v>
      </c>
      <c r="E982" s="6" t="s">
        <v>2</v>
      </c>
      <c r="F982" s="5">
        <v>9305263.0399999991</v>
      </c>
      <c r="G982" s="5">
        <v>6707532.3799999999</v>
      </c>
      <c r="H982" s="5">
        <v>37800000.020000003</v>
      </c>
      <c r="I982" s="5">
        <v>15037854.199999999</v>
      </c>
      <c r="J982" s="5">
        <f t="shared" si="119"/>
        <v>22762145.820000004</v>
      </c>
      <c r="K982" s="4">
        <f t="shared" si="117"/>
        <v>0.39782683047734024</v>
      </c>
    </row>
    <row r="983" spans="1:11" s="3" customFormat="1" ht="27.75" customHeight="1" x14ac:dyDescent="0.25">
      <c r="A983" s="9" t="s">
        <v>1</v>
      </c>
      <c r="B983" s="9" t="s">
        <v>1</v>
      </c>
      <c r="C983" s="8">
        <v>4212112</v>
      </c>
      <c r="D983" s="7">
        <v>3</v>
      </c>
      <c r="E983" s="6" t="s">
        <v>15</v>
      </c>
      <c r="F983" s="5">
        <v>3570000</v>
      </c>
      <c r="G983" s="5">
        <v>10329300.300000001</v>
      </c>
      <c r="H983" s="5">
        <v>43626863.350000001</v>
      </c>
      <c r="I983" s="5">
        <v>27835100.100000001</v>
      </c>
      <c r="J983" s="5">
        <f t="shared" si="119"/>
        <v>15791763.25</v>
      </c>
      <c r="K983" s="4">
        <f t="shared" si="117"/>
        <v>0.63802661852379083</v>
      </c>
    </row>
    <row r="984" spans="1:11" s="3" customFormat="1" ht="27.75" customHeight="1" x14ac:dyDescent="0.25">
      <c r="A984" s="9" t="s">
        <v>1</v>
      </c>
      <c r="B984" s="9" t="s">
        <v>1</v>
      </c>
      <c r="C984" s="8">
        <v>4212112</v>
      </c>
      <c r="D984" s="7">
        <v>4</v>
      </c>
      <c r="E984" s="6" t="s">
        <v>14</v>
      </c>
      <c r="F984" s="5">
        <v>7175000</v>
      </c>
      <c r="G984" s="5">
        <v>6018141.5</v>
      </c>
      <c r="H984" s="5">
        <v>23499996</v>
      </c>
      <c r="I984" s="5">
        <v>3076100</v>
      </c>
      <c r="J984" s="5">
        <f t="shared" si="119"/>
        <v>20423896</v>
      </c>
      <c r="K984" s="4">
        <f t="shared" si="117"/>
        <v>0.13089789462091822</v>
      </c>
    </row>
    <row r="985" spans="1:11" s="3" customFormat="1" ht="27.75" customHeight="1" x14ac:dyDescent="0.25">
      <c r="A985" s="9" t="s">
        <v>1</v>
      </c>
      <c r="B985" s="9" t="s">
        <v>1</v>
      </c>
      <c r="C985" s="8">
        <v>4212112</v>
      </c>
      <c r="D985" s="7">
        <v>5</v>
      </c>
      <c r="E985" s="6" t="s">
        <v>13</v>
      </c>
      <c r="F985" s="5">
        <v>0</v>
      </c>
      <c r="G985" s="5">
        <v>0</v>
      </c>
      <c r="H985" s="5">
        <v>600000</v>
      </c>
      <c r="I985" s="5">
        <v>598125</v>
      </c>
      <c r="J985" s="5">
        <f t="shared" si="119"/>
        <v>1875</v>
      </c>
      <c r="K985" s="4">
        <f t="shared" si="117"/>
        <v>0</v>
      </c>
    </row>
    <row r="986" spans="1:11" s="3" customFormat="1" ht="27.75" customHeight="1" x14ac:dyDescent="0.25">
      <c r="A986" s="9" t="s">
        <v>1</v>
      </c>
      <c r="B986" s="9" t="s">
        <v>1</v>
      </c>
      <c r="C986" s="8">
        <v>4212112</v>
      </c>
      <c r="D986" s="7">
        <v>7</v>
      </c>
      <c r="E986" s="6" t="s">
        <v>0</v>
      </c>
      <c r="F986" s="5">
        <v>0</v>
      </c>
      <c r="G986" s="5">
        <v>0</v>
      </c>
      <c r="H986" s="5">
        <v>0</v>
      </c>
      <c r="I986" s="5">
        <v>0</v>
      </c>
      <c r="J986" s="5">
        <f t="shared" si="119"/>
        <v>0</v>
      </c>
      <c r="K986" s="4">
        <f t="shared" si="117"/>
        <v>0</v>
      </c>
    </row>
    <row r="987" spans="1:11" s="3" customFormat="1" ht="27.75" customHeight="1" x14ac:dyDescent="0.25">
      <c r="A987" s="9" t="s">
        <v>1</v>
      </c>
      <c r="B987" s="9" t="s">
        <v>1</v>
      </c>
      <c r="C987" s="8">
        <v>4212112</v>
      </c>
      <c r="D987" s="7">
        <v>9</v>
      </c>
      <c r="E987" s="6" t="s">
        <v>12</v>
      </c>
      <c r="F987" s="5">
        <v>4450403</v>
      </c>
      <c r="G987" s="5">
        <v>0</v>
      </c>
      <c r="H987" s="5">
        <v>0</v>
      </c>
      <c r="I987" s="5">
        <v>0</v>
      </c>
      <c r="J987" s="5">
        <f t="shared" si="119"/>
        <v>0</v>
      </c>
      <c r="K987" s="4">
        <f t="shared" si="117"/>
        <v>0</v>
      </c>
    </row>
    <row r="988" spans="1:11" s="1" customFormat="1" ht="27.75" customHeight="1" x14ac:dyDescent="0.25">
      <c r="A988" s="25" t="s">
        <v>9</v>
      </c>
      <c r="B988" s="25" t="s">
        <v>9</v>
      </c>
      <c r="C988" s="25" t="s">
        <v>9</v>
      </c>
      <c r="D988" s="24">
        <v>4311</v>
      </c>
      <c r="E988" s="23" t="s">
        <v>11</v>
      </c>
      <c r="F988" s="22">
        <v>1302999999.7779999</v>
      </c>
      <c r="G988" s="22">
        <v>1262180664.9975002</v>
      </c>
      <c r="H988" s="22">
        <f>SUMIF($B$989:$B$993,"chap",H989:H993)</f>
        <v>1807864870</v>
      </c>
      <c r="I988" s="22">
        <f>SUMIF($B$989:$B$993,"chap",I989:I993)</f>
        <v>1447311569</v>
      </c>
      <c r="J988" s="22">
        <f>SUMIF($B$989:$B$993,"chap",J989:J993)</f>
        <v>360553301.00000006</v>
      </c>
      <c r="K988" s="21">
        <f t="shared" si="117"/>
        <v>0.8005640205841269</v>
      </c>
    </row>
    <row r="989" spans="1:11" s="15" customFormat="1" ht="27.75" customHeight="1" x14ac:dyDescent="0.25">
      <c r="A989" s="20" t="s">
        <v>7</v>
      </c>
      <c r="B989" s="20" t="s">
        <v>7</v>
      </c>
      <c r="C989" s="20" t="s">
        <v>7</v>
      </c>
      <c r="D989" s="19">
        <v>43111</v>
      </c>
      <c r="E989" s="18" t="s">
        <v>6</v>
      </c>
      <c r="F989" s="17">
        <v>1302999999.7779999</v>
      </c>
      <c r="G989" s="17">
        <v>1262180664.9975002</v>
      </c>
      <c r="H989" s="17">
        <f>SUMIF($B$989:$B$993,"section",H989:H993)</f>
        <v>1807864870</v>
      </c>
      <c r="I989" s="17">
        <f>SUMIF($B$989:$B$993,"section",I989:I993)</f>
        <v>1447311569</v>
      </c>
      <c r="J989" s="17">
        <f>SUMIF($B$989:$B$993,"section",J989:J993)</f>
        <v>360553301.00000006</v>
      </c>
      <c r="K989" s="16">
        <f t="shared" si="117"/>
        <v>0.8005640205841269</v>
      </c>
    </row>
    <row r="990" spans="1:11" s="1" customFormat="1" ht="27.75" customHeight="1" x14ac:dyDescent="0.25">
      <c r="A990" s="14" t="s">
        <v>5</v>
      </c>
      <c r="B990" s="14" t="s">
        <v>5</v>
      </c>
      <c r="C990" s="14" t="s">
        <v>5</v>
      </c>
      <c r="D990" s="13">
        <v>4311111</v>
      </c>
      <c r="E990" s="12" t="s">
        <v>10</v>
      </c>
      <c r="F990" s="11">
        <v>1302999999.7779999</v>
      </c>
      <c r="G990" s="11">
        <v>1262180664.9975002</v>
      </c>
      <c r="H990" s="11">
        <f>SUMIF($B$991:$B$993,"article",H991:H993)</f>
        <v>1807864870</v>
      </c>
      <c r="I990" s="11">
        <f>SUMIF($B$991:$B$993,"article",I991:I993)</f>
        <v>1447311569</v>
      </c>
      <c r="J990" s="11">
        <f>SUMIF($B$991:$B$993,"article",J991:J993)</f>
        <v>360553301.00000006</v>
      </c>
      <c r="K990" s="10">
        <f t="shared" si="117"/>
        <v>0.8005640205841269</v>
      </c>
    </row>
    <row r="991" spans="1:11" s="3" customFormat="1" ht="27.75" customHeight="1" x14ac:dyDescent="0.25">
      <c r="A991" s="9" t="s">
        <v>1</v>
      </c>
      <c r="B991" s="9" t="s">
        <v>1</v>
      </c>
      <c r="C991" s="8">
        <v>4311111</v>
      </c>
      <c r="D991" s="7">
        <v>1</v>
      </c>
      <c r="E991" s="6" t="s">
        <v>3</v>
      </c>
      <c r="F991" s="5">
        <v>1062817342.7579999</v>
      </c>
      <c r="G991" s="5">
        <v>1099817342.9975002</v>
      </c>
      <c r="H991" s="5">
        <v>1565966229</v>
      </c>
      <c r="I991" s="5">
        <v>1284290942.8099999</v>
      </c>
      <c r="J991" s="5">
        <f>H991-I991</f>
        <v>281675286.19000006</v>
      </c>
      <c r="K991" s="4">
        <f t="shared" si="117"/>
        <v>0.8201268450278949</v>
      </c>
    </row>
    <row r="992" spans="1:11" s="3" customFormat="1" ht="27.75" customHeight="1" x14ac:dyDescent="0.25">
      <c r="A992" s="9" t="s">
        <v>1</v>
      </c>
      <c r="B992" s="9" t="s">
        <v>1</v>
      </c>
      <c r="C992" s="8">
        <v>4311111</v>
      </c>
      <c r="D992" s="7">
        <v>2</v>
      </c>
      <c r="E992" s="6" t="s">
        <v>2</v>
      </c>
      <c r="F992" s="5">
        <v>240182657.02000001</v>
      </c>
      <c r="G992" s="5">
        <v>162363322</v>
      </c>
      <c r="H992" s="5">
        <v>241898641</v>
      </c>
      <c r="I992" s="5">
        <v>163020626.19</v>
      </c>
      <c r="J992" s="5">
        <f>H992-I992</f>
        <v>78878014.810000002</v>
      </c>
      <c r="K992" s="4">
        <f t="shared" si="117"/>
        <v>0.6739212155805373</v>
      </c>
    </row>
    <row r="993" spans="1:11" s="3" customFormat="1" ht="27.75" customHeight="1" x14ac:dyDescent="0.25">
      <c r="A993" s="9" t="s">
        <v>1</v>
      </c>
      <c r="B993" s="9" t="s">
        <v>1</v>
      </c>
      <c r="C993" s="8">
        <v>4311111</v>
      </c>
      <c r="D993" s="7">
        <v>7</v>
      </c>
      <c r="E993" s="6" t="s">
        <v>0</v>
      </c>
      <c r="F993" s="5">
        <v>0</v>
      </c>
      <c r="G993" s="5">
        <v>0</v>
      </c>
      <c r="H993" s="5">
        <v>0</v>
      </c>
      <c r="I993" s="5">
        <v>0</v>
      </c>
      <c r="J993" s="5">
        <f>H993-I993</f>
        <v>0</v>
      </c>
      <c r="K993" s="4">
        <f t="shared" si="117"/>
        <v>0</v>
      </c>
    </row>
    <row r="994" spans="1:11" s="1" customFormat="1" ht="27.75" customHeight="1" x14ac:dyDescent="0.25">
      <c r="A994" s="25" t="s">
        <v>9</v>
      </c>
      <c r="B994" s="25" t="s">
        <v>9</v>
      </c>
      <c r="C994" s="25" t="s">
        <v>9</v>
      </c>
      <c r="D994" s="24">
        <v>4411</v>
      </c>
      <c r="E994" s="23" t="s">
        <v>8</v>
      </c>
      <c r="F994" s="22">
        <v>35031200</v>
      </c>
      <c r="G994" s="22">
        <v>29701327.077500001</v>
      </c>
      <c r="H994" s="22">
        <f>SUMIF($B$989:$B$993,"chap",H995:H999)</f>
        <v>55057092.049999997</v>
      </c>
      <c r="I994" s="22">
        <f>SUMIF($B$989:$B$993,"chap",I995:I999)</f>
        <v>39902813.039999999</v>
      </c>
      <c r="J994" s="22">
        <f>SUMIF($B$989:$B$993,"chap",J995:J999)</f>
        <v>15154279.010000004</v>
      </c>
      <c r="K994" s="21">
        <f t="shared" si="117"/>
        <v>0.72475337062412115</v>
      </c>
    </row>
    <row r="995" spans="1:11" s="15" customFormat="1" ht="27.75" customHeight="1" x14ac:dyDescent="0.25">
      <c r="A995" s="20" t="s">
        <v>7</v>
      </c>
      <c r="B995" s="20" t="s">
        <v>7</v>
      </c>
      <c r="C995" s="20" t="s">
        <v>7</v>
      </c>
      <c r="D995" s="19">
        <v>44111</v>
      </c>
      <c r="E995" s="18" t="s">
        <v>6</v>
      </c>
      <c r="F995" s="17">
        <v>35031200</v>
      </c>
      <c r="G995" s="17">
        <v>29701327.077500001</v>
      </c>
      <c r="H995" s="17">
        <f>SUMIF($B$989:$B$993,"section",H995:H999)</f>
        <v>55057092.049999997</v>
      </c>
      <c r="I995" s="17">
        <f>SUMIF($B$989:$B$993,"section",I995:I999)</f>
        <v>39902813.039999999</v>
      </c>
      <c r="J995" s="17">
        <f>SUMIF($B$989:$B$993,"section",J995:J999)</f>
        <v>15154279.010000004</v>
      </c>
      <c r="K995" s="16">
        <f t="shared" si="117"/>
        <v>0.72475337062412115</v>
      </c>
    </row>
    <row r="996" spans="1:11" s="1" customFormat="1" ht="27.75" customHeight="1" x14ac:dyDescent="0.25">
      <c r="A996" s="14" t="s">
        <v>5</v>
      </c>
      <c r="B996" s="14" t="s">
        <v>5</v>
      </c>
      <c r="C996" s="14" t="s">
        <v>5</v>
      </c>
      <c r="D996" s="13">
        <v>4411111</v>
      </c>
      <c r="E996" s="12" t="s">
        <v>4</v>
      </c>
      <c r="F996" s="11">
        <v>35031200</v>
      </c>
      <c r="G996" s="11">
        <v>29701327.077500001</v>
      </c>
      <c r="H996" s="11">
        <f>SUMIF($B$991:$B$993,"article",H997:H999)</f>
        <v>55057092.049999997</v>
      </c>
      <c r="I996" s="11">
        <f>SUMIF($B$991:$B$993,"article",I997:I999)</f>
        <v>39902813.039999999</v>
      </c>
      <c r="J996" s="11">
        <f>SUMIF($B$991:$B$993,"article",J997:J999)</f>
        <v>15154279.010000004</v>
      </c>
      <c r="K996" s="10">
        <f t="shared" si="117"/>
        <v>0.72475337062412115</v>
      </c>
    </row>
    <row r="997" spans="1:11" s="3" customFormat="1" ht="30.75" customHeight="1" x14ac:dyDescent="0.25">
      <c r="A997" s="9" t="s">
        <v>1</v>
      </c>
      <c r="B997" s="9" t="s">
        <v>1</v>
      </c>
      <c r="C997" s="8">
        <v>4411111</v>
      </c>
      <c r="D997" s="7">
        <v>1</v>
      </c>
      <c r="E997" s="6" t="s">
        <v>3</v>
      </c>
      <c r="F997" s="5">
        <v>20063858.329999998</v>
      </c>
      <c r="G997" s="5">
        <v>17265627.077500001</v>
      </c>
      <c r="H997" s="5">
        <v>31698979.170000002</v>
      </c>
      <c r="I997" s="5">
        <v>26831903.459999997</v>
      </c>
      <c r="J997" s="5">
        <f>H997-I997</f>
        <v>4867075.7100000046</v>
      </c>
      <c r="K997" s="4">
        <f t="shared" si="117"/>
        <v>0.84645954420493708</v>
      </c>
    </row>
    <row r="998" spans="1:11" s="3" customFormat="1" ht="27.75" customHeight="1" x14ac:dyDescent="0.25">
      <c r="A998" s="9" t="s">
        <v>1</v>
      </c>
      <c r="B998" s="9" t="s">
        <v>1</v>
      </c>
      <c r="C998" s="8">
        <v>4411111</v>
      </c>
      <c r="D998" s="7">
        <v>2</v>
      </c>
      <c r="E998" s="6" t="s">
        <v>2</v>
      </c>
      <c r="F998" s="5">
        <v>14967341.67</v>
      </c>
      <c r="G998" s="5">
        <v>12435700</v>
      </c>
      <c r="H998" s="5">
        <v>23358112.879999999</v>
      </c>
      <c r="I998" s="5">
        <v>13070909.58</v>
      </c>
      <c r="J998" s="5">
        <f>H998-I998</f>
        <v>10287203.299999999</v>
      </c>
      <c r="K998" s="4">
        <f t="shared" si="117"/>
        <v>0.55958756801760956</v>
      </c>
    </row>
    <row r="999" spans="1:11" s="3" customFormat="1" ht="27.75" customHeight="1" x14ac:dyDescent="0.25">
      <c r="A999" s="9" t="s">
        <v>1</v>
      </c>
      <c r="B999" s="9" t="s">
        <v>1</v>
      </c>
      <c r="C999" s="8">
        <v>4411111</v>
      </c>
      <c r="D999" s="7">
        <v>7</v>
      </c>
      <c r="E999" s="6" t="s">
        <v>0</v>
      </c>
      <c r="F999" s="5">
        <v>0</v>
      </c>
      <c r="G999" s="5">
        <v>0</v>
      </c>
      <c r="H999" s="5">
        <v>0</v>
      </c>
      <c r="I999" s="5">
        <v>0</v>
      </c>
      <c r="J999" s="5">
        <f>H999-I999</f>
        <v>0</v>
      </c>
      <c r="K999" s="4">
        <f t="shared" si="117"/>
        <v>0</v>
      </c>
    </row>
  </sheetData>
  <autoFilter ref="A2:K999" xr:uid="{00000000-0009-0000-0000-00000B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0.99" bottom="0.74803149606299202" header="0.18" footer="0.31496062992126"/>
  <pageSetup scale="65" orientation="portrait" r:id="rId1"/>
  <headerFooter>
    <oddHeader>&amp;C&amp;"-,Gras"&amp;14MINISTERE DE L'ECONOMIE ET DES FINANCES
DIRECTION GENERALE DU BUDGET
DEPENSES DE FONCTIONNEMENT EXECUTEES PAR SECTION ET ARTICLE
EXERCICE 2022-2023
DU 1ER OCTOBRE AU 31 AOUT</oddHeader>
    <oddFooter>&amp;L&amp;F&amp;R&amp;P/&amp;N</oddFooter>
  </headerFooter>
  <rowBreaks count="1" manualBreakCount="1">
    <brk id="964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Section_Article</vt:lpstr>
      <vt:lpstr>Section_Article!ALINEA</vt:lpstr>
      <vt:lpstr>Section_Article!Impression_des_titres</vt:lpstr>
      <vt:lpstr>Section_Article!LIBELLE</vt:lpstr>
      <vt:lpstr>Section_Article!MENSUEL</vt:lpstr>
      <vt:lpstr>Section_Article!NOVEMBRE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2023-09-17T15:34:10Z</cp:lastPrinted>
  <dcterms:created xsi:type="dcterms:W3CDTF">2023-09-17T15:21:32Z</dcterms:created>
  <dcterms:modified xsi:type="dcterms:W3CDTF">2023-09-17T16:40:19Z</dcterms:modified>
</cp:coreProperties>
</file>