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saint Georges\OneDrive\Desktop\TEREDA\TERED_24-25\"/>
    </mc:Choice>
  </mc:AlternateContent>
  <bookViews>
    <workbookView xWindow="0" yWindow="0" windowWidth="23040" windowHeight="9072"/>
  </bookViews>
  <sheets>
    <sheet name="Section_Artic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A" localSheetId="0">#REF!</definedName>
    <definedName name="\A">#REF!</definedName>
    <definedName name="\L" localSheetId="0">#REF!</definedName>
    <definedName name="\L">#REF!</definedName>
    <definedName name="\M" localSheetId="0">#REF!</definedName>
    <definedName name="\M">#REF!</definedName>
    <definedName name="\S" localSheetId="0">#REF!</definedName>
    <definedName name="\S">#REF!</definedName>
    <definedName name="________abs1" localSheetId="0">#REF!</definedName>
    <definedName name="________abs1">#REF!</definedName>
    <definedName name="________abs2" localSheetId="0">#REF!</definedName>
    <definedName name="________abs2">#REF!</definedName>
    <definedName name="________abs3" localSheetId="0">#REF!</definedName>
    <definedName name="________abs3">#REF!</definedName>
    <definedName name="________aen1" localSheetId="0">#REF!</definedName>
    <definedName name="________aen1">#REF!</definedName>
    <definedName name="________aen2" localSheetId="0">#REF!</definedName>
    <definedName name="________aen2">#REF!</definedName>
    <definedName name="________bem98">[1]Programa!#REF!</definedName>
    <definedName name="________BOP1" localSheetId="0">#REF!</definedName>
    <definedName name="________BOP1">#REF!</definedName>
    <definedName name="________BOP2" localSheetId="0">#REF!</definedName>
    <definedName name="________BOP2">#REF!</definedName>
    <definedName name="________cap2">'[2]EVALUACIÓN PRIVADA'!#REF!</definedName>
    <definedName name="________cap3">'[2]EVALUACIÓN PRIVADA'!#REF!</definedName>
    <definedName name="________cas2">'[2]EVALUACIÓN SOCIOECONÓMICA'!#REF!</definedName>
    <definedName name="________cas3">'[2]EVALUACIÓN SOCIOECONÓMICA'!#REF!</definedName>
    <definedName name="________CEL96" localSheetId="0">#REF!</definedName>
    <definedName name="________CEL96">#REF!</definedName>
    <definedName name="________cud21" localSheetId="0">#REF!</definedName>
    <definedName name="________cud21">#REF!</definedName>
    <definedName name="________dcc2000" localSheetId="0">#REF!</definedName>
    <definedName name="________dcc2000">#REF!</definedName>
    <definedName name="________dcc2001" localSheetId="0">#REF!</definedName>
    <definedName name="________dcc2001">#REF!</definedName>
    <definedName name="________dcc2002" localSheetId="0">#REF!</definedName>
    <definedName name="________dcc2002">#REF!</definedName>
    <definedName name="________dcc2003" localSheetId="0">#REF!</definedName>
    <definedName name="________dcc2003">#REF!</definedName>
    <definedName name="________dcc98">[1]Programa!#REF!</definedName>
    <definedName name="________dcc99" localSheetId="0">#REF!</definedName>
    <definedName name="________dcc99">#REF!</definedName>
    <definedName name="________DES2" localSheetId="0">'[2]EVALUACIÓN PRIVADA'!#REF!</definedName>
    <definedName name="________DES2">'[2]EVALUACIÓN PRIVADA'!#REF!</definedName>
    <definedName name="________DES3">'[2]EVALUACIÓN PRIVADA'!#REF!</definedName>
    <definedName name="________dic96" localSheetId="0">#REF!</definedName>
    <definedName name="________dic96">#REF!</definedName>
    <definedName name="________emi2000" localSheetId="0">#REF!</definedName>
    <definedName name="________emi2000">#REF!</definedName>
    <definedName name="________emi2001" localSheetId="0">#REF!</definedName>
    <definedName name="________emi2001">#REF!</definedName>
    <definedName name="________emi2002" localSheetId="0">#REF!</definedName>
    <definedName name="________emi2002">#REF!</definedName>
    <definedName name="________emi2003" localSheetId="0">#REF!</definedName>
    <definedName name="________emi2003">#REF!</definedName>
    <definedName name="________emi98" localSheetId="0">#REF!</definedName>
    <definedName name="________emi98">#REF!</definedName>
    <definedName name="________emi99" localSheetId="0">#REF!</definedName>
    <definedName name="________emi99">#REF!</definedName>
    <definedName name="________FIS96" localSheetId="0">#REF!</definedName>
    <definedName name="________FIS96">#REF!</definedName>
    <definedName name="________Ind12">'[2]ANÁLISIS DE SENSIBILIDAD'!#REF!</definedName>
    <definedName name="________Ind17">'[2]ANÁLISIS DE SENSIBILIDAD'!#REF!</definedName>
    <definedName name="________Ind18">'[2]ANÁLISIS DE SENSIBILIDAD'!#REF!</definedName>
    <definedName name="________Ind22">'[2]ANÁLISIS DE SENSIBILIDAD'!#REF!</definedName>
    <definedName name="________Ind27">'[2]ANÁLISIS DE SENSIBILIDAD'!#REF!</definedName>
    <definedName name="________Ind28">'[2]ANÁLISIS DE SENSIBILIDAD'!#REF!</definedName>
    <definedName name="________Ind32">'[2]ANÁLISIS DE SENSIBILIDAD'!#REF!</definedName>
    <definedName name="________Ind41">[2]INDICADORES!#REF!</definedName>
    <definedName name="________Ind42">[2]INDICADORES!#REF!</definedName>
    <definedName name="________Ind43">[2]INDICADORES!#REF!</definedName>
    <definedName name="________INE1" localSheetId="0">#REF!</definedName>
    <definedName name="________INE1">#REF!</definedName>
    <definedName name="________ipc2000" localSheetId="0">#REF!</definedName>
    <definedName name="________ipc2000">#REF!</definedName>
    <definedName name="________ipc2001" localSheetId="0">#REF!</definedName>
    <definedName name="________ipc2001">#REF!</definedName>
    <definedName name="________ipc2002" localSheetId="0">#REF!</definedName>
    <definedName name="________ipc2002">#REF!</definedName>
    <definedName name="________ipc2003" localSheetId="0">#REF!</definedName>
    <definedName name="________ipc2003">#REF!</definedName>
    <definedName name="________ipc98" localSheetId="0">#REF!</definedName>
    <definedName name="________ipc98">#REF!</definedName>
    <definedName name="________ipc99" localSheetId="0">#REF!</definedName>
    <definedName name="________ipc99">#REF!</definedName>
    <definedName name="________me98">[1]Programa!#REF!</definedName>
    <definedName name="________mk14">[3]NFPEntps!#REF!</definedName>
    <definedName name="________npp2000" localSheetId="0">#REF!</definedName>
    <definedName name="________npp2000">#REF!</definedName>
    <definedName name="________npp2001" localSheetId="0">#REF!</definedName>
    <definedName name="________npp2001">#REF!</definedName>
    <definedName name="________npp2002" localSheetId="0">#REF!</definedName>
    <definedName name="________npp2002">#REF!</definedName>
    <definedName name="________npp2003" localSheetId="0">#REF!</definedName>
    <definedName name="________npp2003">#REF!</definedName>
    <definedName name="________npp98" localSheetId="0">#REF!</definedName>
    <definedName name="________npp98">#REF!</definedName>
    <definedName name="________npp99" localSheetId="0">#REF!</definedName>
    <definedName name="________npp99">#REF!</definedName>
    <definedName name="________OUT1" localSheetId="0">#REF!</definedName>
    <definedName name="________OUT1">#REF!</definedName>
    <definedName name="________OUT2">'[4]Serv&amp;Trans'!#REF!</definedName>
    <definedName name="________OUT3" localSheetId="0">#REF!</definedName>
    <definedName name="________OUT3">#REF!</definedName>
    <definedName name="________OUT4" localSheetId="0">#REF!</definedName>
    <definedName name="________OUT4">#REF!</definedName>
    <definedName name="________OUT5" localSheetId="0">#REF!</definedName>
    <definedName name="________OUT5">#REF!</definedName>
    <definedName name="________OUT6" localSheetId="0">#REF!</definedName>
    <definedName name="________OUT6">#REF!</definedName>
    <definedName name="________OUT7" localSheetId="0">#REF!</definedName>
    <definedName name="________OUT7">#REF!</definedName>
    <definedName name="________pib2000" localSheetId="0">#REF!</definedName>
    <definedName name="________pib2000">#REF!</definedName>
    <definedName name="________pib2001" localSheetId="0">#REF!</definedName>
    <definedName name="________pib2001">#REF!</definedName>
    <definedName name="________pib2002" localSheetId="0">#REF!</definedName>
    <definedName name="________pib2002">#REF!</definedName>
    <definedName name="________pib2003" localSheetId="0">#REF!</definedName>
    <definedName name="________pib2003">#REF!</definedName>
    <definedName name="________pib98">[1]Programa!#REF!</definedName>
    <definedName name="________pib99" localSheetId="0">#REF!</definedName>
    <definedName name="________pib99">#REF!</definedName>
    <definedName name="________POR96" localSheetId="0">#REF!</definedName>
    <definedName name="________POR96">#REF!</definedName>
    <definedName name="________PRN96" localSheetId="0">#REF!</definedName>
    <definedName name="________PRN96">#REF!</definedName>
    <definedName name="________sel10">'[2]EVALUACIÓN SOCIOECONÓMICA'!#REF!</definedName>
    <definedName name="________sel11">'[2]EVALUACIÓN SOCIOECONÓMICA'!#REF!</definedName>
    <definedName name="________sel12">'[2]EVALUACIÓN PRIVADA'!#REF!</definedName>
    <definedName name="________sel13">'[2]EVALUACIÓN PRIVADA'!#REF!</definedName>
    <definedName name="________sel14">'[2]EVALUACIÓN PRIVADA'!#REF!</definedName>
    <definedName name="________sel16">'[2]EVALUACIÓN PRIVADA'!#REF!</definedName>
    <definedName name="________sel18">[2]FINANCIACIÓN!#REF!</definedName>
    <definedName name="________sel22">'[2]EVALUACIÓN PRIVADA'!#REF!</definedName>
    <definedName name="________sel23">'[2]EVALUACIÓN SOCIOECONÓMICA'!#REF!</definedName>
    <definedName name="________sel24">'[2]EVALUACIÓN SOCIOECONÓMICA'!#REF!</definedName>
    <definedName name="________sel31">'[2]EVALUACIÓN PRIVADA'!#REF!</definedName>
    <definedName name="________sel32">'[2]EVALUACIÓN PRIVADA'!#REF!</definedName>
    <definedName name="________sel33">'[2]EVALUACIÓN SOCIOECONÓMICA'!#REF!</definedName>
    <definedName name="________sel34">'[2]EVALUACIÓN SOCIOECONÓMICA'!#REF!</definedName>
    <definedName name="________sel5">[2]ALTERNATIVAS!#REF!</definedName>
    <definedName name="________sel6">'[2]EVALUACIÓN SOCIOECONÓMICA'!#REF!</definedName>
    <definedName name="________sel7">'[2]EVALUACIÓN SOCIOECONÓMICA'!#REF!</definedName>
    <definedName name="________sel8">'[2]EVALUACIÓN SOCIOECONÓMICA'!#REF!</definedName>
    <definedName name="________sel9">'[2]EVALUACIÓN SOCIOECONÓMICA'!#REF!</definedName>
    <definedName name="________SRN96" localSheetId="0">#REF!</definedName>
    <definedName name="________SRN96">#REF!</definedName>
    <definedName name="________SRT11" localSheetId="0" hidden="1">{"Minpmon",#N/A,FALSE,"Monthinput"}</definedName>
    <definedName name="________SRT11" hidden="1">{"Minpmon",#N/A,FALSE,"Monthinput"}</definedName>
    <definedName name="________tAB4" localSheetId="0">#REF!</definedName>
    <definedName name="________tAB4">#REF!</definedName>
    <definedName name="________tot2" localSheetId="0">'[2]EVALUACIÓN PRIVADA'!#REF!</definedName>
    <definedName name="________tot2">'[2]EVALUACIÓN PRIVADA'!#REF!</definedName>
    <definedName name="________tot3">'[2]EVALUACIÓN PRIVADA'!#REF!</definedName>
    <definedName name="________UES96" localSheetId="0">#REF!</definedName>
    <definedName name="________UES96">#REF!</definedName>
    <definedName name="_______abs1" localSheetId="0">#REF!</definedName>
    <definedName name="_______abs1">#REF!</definedName>
    <definedName name="_______abs2" localSheetId="0">#REF!</definedName>
    <definedName name="_______abs2">#REF!</definedName>
    <definedName name="_______abs3" localSheetId="0">#REF!</definedName>
    <definedName name="_______abs3">#REF!</definedName>
    <definedName name="_______aen1" localSheetId="0">#REF!</definedName>
    <definedName name="_______aen1">#REF!</definedName>
    <definedName name="_______aen2" localSheetId="0">#REF!</definedName>
    <definedName name="_______aen2">#REF!</definedName>
    <definedName name="_______bem98">[5]Programa!#REF!</definedName>
    <definedName name="_______BOP1" localSheetId="0">#REF!</definedName>
    <definedName name="_______BOP1">#REF!</definedName>
    <definedName name="_______BOP2" localSheetId="0">#REF!</definedName>
    <definedName name="_______BOP2">#REF!</definedName>
    <definedName name="_______cap2">'[2]EVALUACIÓN PRIVADA'!#REF!</definedName>
    <definedName name="_______cap3">'[2]EVALUACIÓN PRIVADA'!#REF!</definedName>
    <definedName name="_______cas2">'[2]EVALUACIÓN SOCIOECONÓMICA'!#REF!</definedName>
    <definedName name="_______cas3">'[2]EVALUACIÓN SOCIOECONÓMICA'!#REF!</definedName>
    <definedName name="_______CEL96" localSheetId="0">#REF!</definedName>
    <definedName name="_______CEL96">#REF!</definedName>
    <definedName name="_______cud21" localSheetId="0">#REF!</definedName>
    <definedName name="_______cud21">#REF!</definedName>
    <definedName name="_______dcc2000" localSheetId="0">#REF!</definedName>
    <definedName name="_______dcc2000">#REF!</definedName>
    <definedName name="_______dcc2001" localSheetId="0">#REF!</definedName>
    <definedName name="_______dcc2001">#REF!</definedName>
    <definedName name="_______dcc2002" localSheetId="0">#REF!</definedName>
    <definedName name="_______dcc2002">#REF!</definedName>
    <definedName name="_______dcc2003" localSheetId="0">#REF!</definedName>
    <definedName name="_______dcc2003">#REF!</definedName>
    <definedName name="_______dcc98">[5]Programa!#REF!</definedName>
    <definedName name="_______dcc99" localSheetId="0">#REF!</definedName>
    <definedName name="_______dcc99">#REF!</definedName>
    <definedName name="_______DES2" localSheetId="0">'[2]EVALUACIÓN PRIVADA'!#REF!</definedName>
    <definedName name="_______DES2">'[2]EVALUACIÓN PRIVADA'!#REF!</definedName>
    <definedName name="_______DES3">'[2]EVALUACIÓN PRIVADA'!#REF!</definedName>
    <definedName name="_______dic96" localSheetId="0">#REF!</definedName>
    <definedName name="_______dic96">#REF!</definedName>
    <definedName name="_______emi2000" localSheetId="0">#REF!</definedName>
    <definedName name="_______emi2000">#REF!</definedName>
    <definedName name="_______emi2001" localSheetId="0">#REF!</definedName>
    <definedName name="_______emi2001">#REF!</definedName>
    <definedName name="_______emi2002" localSheetId="0">#REF!</definedName>
    <definedName name="_______emi2002">#REF!</definedName>
    <definedName name="_______emi2003" localSheetId="0">#REF!</definedName>
    <definedName name="_______emi2003">#REF!</definedName>
    <definedName name="_______emi98" localSheetId="0">#REF!</definedName>
    <definedName name="_______emi98">#REF!</definedName>
    <definedName name="_______emi99" localSheetId="0">#REF!</definedName>
    <definedName name="_______emi99">#REF!</definedName>
    <definedName name="_______FIS96" localSheetId="0">#REF!</definedName>
    <definedName name="_______FIS96">#REF!</definedName>
    <definedName name="_______Ind12">'[2]ANÁLISIS DE SENSIBILIDAD'!#REF!</definedName>
    <definedName name="_______Ind17">'[2]ANÁLISIS DE SENSIBILIDAD'!#REF!</definedName>
    <definedName name="_______Ind18">'[2]ANÁLISIS DE SENSIBILIDAD'!#REF!</definedName>
    <definedName name="_______Ind22">'[2]ANÁLISIS DE SENSIBILIDAD'!#REF!</definedName>
    <definedName name="_______Ind27">'[2]ANÁLISIS DE SENSIBILIDAD'!#REF!</definedName>
    <definedName name="_______Ind28">'[2]ANÁLISIS DE SENSIBILIDAD'!#REF!</definedName>
    <definedName name="_______Ind32">'[2]ANÁLISIS DE SENSIBILIDAD'!#REF!</definedName>
    <definedName name="_______Ind41">[2]INDICADORES!#REF!</definedName>
    <definedName name="_______Ind42">[2]INDICADORES!#REF!</definedName>
    <definedName name="_______Ind43">[2]INDICADORES!#REF!</definedName>
    <definedName name="_______INE1" localSheetId="0">#REF!</definedName>
    <definedName name="_______INE1">#REF!</definedName>
    <definedName name="_______ipc2000" localSheetId="0">#REF!</definedName>
    <definedName name="_______ipc2000">#REF!</definedName>
    <definedName name="_______ipc2001" localSheetId="0">#REF!</definedName>
    <definedName name="_______ipc2001">#REF!</definedName>
    <definedName name="_______ipc2002" localSheetId="0">#REF!</definedName>
    <definedName name="_______ipc2002">#REF!</definedName>
    <definedName name="_______ipc2003" localSheetId="0">#REF!</definedName>
    <definedName name="_______ipc2003">#REF!</definedName>
    <definedName name="_______ipc98" localSheetId="0">#REF!</definedName>
    <definedName name="_______ipc98">#REF!</definedName>
    <definedName name="_______ipc99" localSheetId="0">#REF!</definedName>
    <definedName name="_______ipc99">#REF!</definedName>
    <definedName name="_______me98">[5]Programa!#REF!</definedName>
    <definedName name="_______mk14">[6]NFPEntps!#REF!</definedName>
    <definedName name="_______npp2000" localSheetId="0">#REF!</definedName>
    <definedName name="_______npp2000">#REF!</definedName>
    <definedName name="_______npp2001" localSheetId="0">#REF!</definedName>
    <definedName name="_______npp2001">#REF!</definedName>
    <definedName name="_______npp2002" localSheetId="0">#REF!</definedName>
    <definedName name="_______npp2002">#REF!</definedName>
    <definedName name="_______npp2003" localSheetId="0">#REF!</definedName>
    <definedName name="_______npp2003">#REF!</definedName>
    <definedName name="_______npp98" localSheetId="0">#REF!</definedName>
    <definedName name="_______npp98">#REF!</definedName>
    <definedName name="_______npp99" localSheetId="0">#REF!</definedName>
    <definedName name="_______npp99">#REF!</definedName>
    <definedName name="_______OUT1" localSheetId="0">#REF!</definedName>
    <definedName name="_______OUT1">#REF!</definedName>
    <definedName name="_______OUT2">'[4]Serv&amp;Trans'!#REF!</definedName>
    <definedName name="_______OUT3" localSheetId="0">#REF!</definedName>
    <definedName name="_______OUT3">#REF!</definedName>
    <definedName name="_______OUT4" localSheetId="0">#REF!</definedName>
    <definedName name="_______OUT4">#REF!</definedName>
    <definedName name="_______OUT5" localSheetId="0">#REF!</definedName>
    <definedName name="_______OUT5">#REF!</definedName>
    <definedName name="_______OUT6" localSheetId="0">#REF!</definedName>
    <definedName name="_______OUT6">#REF!</definedName>
    <definedName name="_______OUT7" localSheetId="0">#REF!</definedName>
    <definedName name="_______OUT7">#REF!</definedName>
    <definedName name="_______pib2000" localSheetId="0">#REF!</definedName>
    <definedName name="_______pib2000">#REF!</definedName>
    <definedName name="_______pib2001" localSheetId="0">#REF!</definedName>
    <definedName name="_______pib2001">#REF!</definedName>
    <definedName name="_______pib2002" localSheetId="0">#REF!</definedName>
    <definedName name="_______pib2002">#REF!</definedName>
    <definedName name="_______pib2003" localSheetId="0">#REF!</definedName>
    <definedName name="_______pib2003">#REF!</definedName>
    <definedName name="_______pib98">[5]Programa!#REF!</definedName>
    <definedName name="_______pib99" localSheetId="0">#REF!</definedName>
    <definedName name="_______pib99">#REF!</definedName>
    <definedName name="_______POR96" localSheetId="0">#REF!</definedName>
    <definedName name="_______POR96">#REF!</definedName>
    <definedName name="_______PRN96" localSheetId="0">#REF!</definedName>
    <definedName name="_______PRN96">#REF!</definedName>
    <definedName name="_______sel10">'[2]EVALUACIÓN SOCIOECONÓMICA'!#REF!</definedName>
    <definedName name="_______sel11">'[2]EVALUACIÓN SOCIOECONÓMICA'!#REF!</definedName>
    <definedName name="_______sel12">'[2]EVALUACIÓN PRIVADA'!#REF!</definedName>
    <definedName name="_______sel13">'[2]EVALUACIÓN PRIVADA'!#REF!</definedName>
    <definedName name="_______sel14">'[2]EVALUACIÓN PRIVADA'!#REF!</definedName>
    <definedName name="_______sel16">'[2]EVALUACIÓN PRIVADA'!#REF!</definedName>
    <definedName name="_______sel18">[2]FINANCIACIÓN!#REF!</definedName>
    <definedName name="_______sel22">'[2]EVALUACIÓN PRIVADA'!#REF!</definedName>
    <definedName name="_______sel23">'[2]EVALUACIÓN SOCIOECONÓMICA'!#REF!</definedName>
    <definedName name="_______sel24">'[2]EVALUACIÓN SOCIOECONÓMICA'!#REF!</definedName>
    <definedName name="_______sel31">'[2]EVALUACIÓN PRIVADA'!#REF!</definedName>
    <definedName name="_______sel32">'[2]EVALUACIÓN PRIVADA'!#REF!</definedName>
    <definedName name="_______sel33">'[2]EVALUACIÓN SOCIOECONÓMICA'!#REF!</definedName>
    <definedName name="_______sel34">'[2]EVALUACIÓN SOCIOECONÓMICA'!#REF!</definedName>
    <definedName name="_______sel5">[2]ALTERNATIVAS!#REF!</definedName>
    <definedName name="_______sel6">'[2]EVALUACIÓN SOCIOECONÓMICA'!#REF!</definedName>
    <definedName name="_______sel7">'[2]EVALUACIÓN SOCIOECONÓMICA'!#REF!</definedName>
    <definedName name="_______sel8">'[2]EVALUACIÓN SOCIOECONÓMICA'!#REF!</definedName>
    <definedName name="_______sel9">'[2]EVALUACIÓN SOCIOECONÓMICA'!#REF!</definedName>
    <definedName name="_______SRN96" localSheetId="0">#REF!</definedName>
    <definedName name="_______SRN96">#REF!</definedName>
    <definedName name="_______SRT11" localSheetId="0" hidden="1">{"Minpmon",#N/A,FALSE,"Monthinput"}</definedName>
    <definedName name="_______SRT11" hidden="1">{"Minpmon",#N/A,FALSE,"Monthinput"}</definedName>
    <definedName name="_______tAB4" localSheetId="0">#REF!</definedName>
    <definedName name="_______tAB4">#REF!</definedName>
    <definedName name="_______tot2" localSheetId="0">'[2]EVALUACIÓN PRIVADA'!#REF!</definedName>
    <definedName name="_______tot2">'[2]EVALUACIÓN PRIVADA'!#REF!</definedName>
    <definedName name="_______tot3">'[2]EVALUACIÓN PRIVADA'!#REF!</definedName>
    <definedName name="_______UES96" localSheetId="0">#REF!</definedName>
    <definedName name="_______UES96">#REF!</definedName>
    <definedName name="______abs1" localSheetId="0">#REF!</definedName>
    <definedName name="______abs1">#REF!</definedName>
    <definedName name="______abs2" localSheetId="0">#REF!</definedName>
    <definedName name="______abs2">#REF!</definedName>
    <definedName name="______abs3" localSheetId="0">#REF!</definedName>
    <definedName name="______abs3">#REF!</definedName>
    <definedName name="______aen1" localSheetId="0">#REF!</definedName>
    <definedName name="______aen1">#REF!</definedName>
    <definedName name="______aen2" localSheetId="0">#REF!</definedName>
    <definedName name="______aen2">#REF!</definedName>
    <definedName name="______bem98">[5]Programa!#REF!</definedName>
    <definedName name="______BOP1" localSheetId="0">#REF!</definedName>
    <definedName name="______BOP1">#REF!</definedName>
    <definedName name="______BOP2" localSheetId="0">#REF!</definedName>
    <definedName name="______BOP2">#REF!</definedName>
    <definedName name="______cap2">'[2]EVALUACIÓN PRIVADA'!#REF!</definedName>
    <definedName name="______cap3">'[2]EVALUACIÓN PRIVADA'!#REF!</definedName>
    <definedName name="______cas2">'[2]EVALUACIÓN SOCIOECONÓMICA'!#REF!</definedName>
    <definedName name="______cas3">'[2]EVALUACIÓN SOCIOECONÓMICA'!#REF!</definedName>
    <definedName name="______CEL96" localSheetId="0">#REF!</definedName>
    <definedName name="______CEL96">#REF!</definedName>
    <definedName name="______cud21" localSheetId="0">#REF!</definedName>
    <definedName name="______cud21">#REF!</definedName>
    <definedName name="______dcc2000" localSheetId="0">#REF!</definedName>
    <definedName name="______dcc2000">#REF!</definedName>
    <definedName name="______dcc2001" localSheetId="0">#REF!</definedName>
    <definedName name="______dcc2001">#REF!</definedName>
    <definedName name="______dcc2002" localSheetId="0">#REF!</definedName>
    <definedName name="______dcc2002">#REF!</definedName>
    <definedName name="______dcc2003" localSheetId="0">#REF!</definedName>
    <definedName name="______dcc2003">#REF!</definedName>
    <definedName name="______dcc98">[5]Programa!#REF!</definedName>
    <definedName name="______dcc99" localSheetId="0">#REF!</definedName>
    <definedName name="______dcc99">#REF!</definedName>
    <definedName name="______DES2" localSheetId="0">'[2]EVALUACIÓN PRIVADA'!#REF!</definedName>
    <definedName name="______DES2">'[2]EVALUACIÓN PRIVADA'!#REF!</definedName>
    <definedName name="______DES3">'[2]EVALUACIÓN PRIVADA'!#REF!</definedName>
    <definedName name="______dic96" localSheetId="0">#REF!</definedName>
    <definedName name="______dic96">#REF!</definedName>
    <definedName name="______emi2000" localSheetId="0">#REF!</definedName>
    <definedName name="______emi2000">#REF!</definedName>
    <definedName name="______emi2001" localSheetId="0">#REF!</definedName>
    <definedName name="______emi2001">#REF!</definedName>
    <definedName name="______emi2002" localSheetId="0">#REF!</definedName>
    <definedName name="______emi2002">#REF!</definedName>
    <definedName name="______emi2003" localSheetId="0">#REF!</definedName>
    <definedName name="______emi2003">#REF!</definedName>
    <definedName name="______emi98" localSheetId="0">#REF!</definedName>
    <definedName name="______emi98">#REF!</definedName>
    <definedName name="______emi99" localSheetId="0">#REF!</definedName>
    <definedName name="______emi99">#REF!</definedName>
    <definedName name="______FIS96" localSheetId="0">#REF!</definedName>
    <definedName name="______FIS96">#REF!</definedName>
    <definedName name="______Ind12">'[2]ANÁLISIS DE SENSIBILIDAD'!#REF!</definedName>
    <definedName name="______Ind17">'[2]ANÁLISIS DE SENSIBILIDAD'!#REF!</definedName>
    <definedName name="______Ind18">'[2]ANÁLISIS DE SENSIBILIDAD'!#REF!</definedName>
    <definedName name="______Ind22">'[2]ANÁLISIS DE SENSIBILIDAD'!#REF!</definedName>
    <definedName name="______Ind27">'[2]ANÁLISIS DE SENSIBILIDAD'!#REF!</definedName>
    <definedName name="______Ind28">'[2]ANÁLISIS DE SENSIBILIDAD'!#REF!</definedName>
    <definedName name="______Ind32">'[2]ANÁLISIS DE SENSIBILIDAD'!#REF!</definedName>
    <definedName name="______Ind41">[2]INDICADORES!#REF!</definedName>
    <definedName name="______Ind42">[2]INDICADORES!#REF!</definedName>
    <definedName name="______Ind43">[2]INDICADORES!#REF!</definedName>
    <definedName name="______INE1" localSheetId="0">#REF!</definedName>
    <definedName name="______INE1">#REF!</definedName>
    <definedName name="______ipc2000" localSheetId="0">#REF!</definedName>
    <definedName name="______ipc2000">#REF!</definedName>
    <definedName name="______ipc2001" localSheetId="0">#REF!</definedName>
    <definedName name="______ipc2001">#REF!</definedName>
    <definedName name="______ipc2002" localSheetId="0">#REF!</definedName>
    <definedName name="______ipc2002">#REF!</definedName>
    <definedName name="______ipc2003" localSheetId="0">#REF!</definedName>
    <definedName name="______ipc2003">#REF!</definedName>
    <definedName name="______ipc98" localSheetId="0">#REF!</definedName>
    <definedName name="______ipc98">#REF!</definedName>
    <definedName name="______ipc99" localSheetId="0">#REF!</definedName>
    <definedName name="______ipc99">#REF!</definedName>
    <definedName name="______me98">[5]Programa!#REF!</definedName>
    <definedName name="______mk14">[6]NFPEntps!#REF!</definedName>
    <definedName name="______npp2000" localSheetId="0">#REF!</definedName>
    <definedName name="______npp2000">#REF!</definedName>
    <definedName name="______npp2001" localSheetId="0">#REF!</definedName>
    <definedName name="______npp2001">#REF!</definedName>
    <definedName name="______npp2002" localSheetId="0">#REF!</definedName>
    <definedName name="______npp2002">#REF!</definedName>
    <definedName name="______npp2003" localSheetId="0">#REF!</definedName>
    <definedName name="______npp2003">#REF!</definedName>
    <definedName name="______npp98" localSheetId="0">#REF!</definedName>
    <definedName name="______npp98">#REF!</definedName>
    <definedName name="______npp99" localSheetId="0">#REF!</definedName>
    <definedName name="______npp99">#REF!</definedName>
    <definedName name="______OUT1" localSheetId="0">#REF!</definedName>
    <definedName name="______OUT1">#REF!</definedName>
    <definedName name="______OUT2">'[4]Serv&amp;Trans'!#REF!</definedName>
    <definedName name="______OUT3" localSheetId="0">#REF!</definedName>
    <definedName name="______OUT3">#REF!</definedName>
    <definedName name="______OUT4" localSheetId="0">#REF!</definedName>
    <definedName name="______OUT4">#REF!</definedName>
    <definedName name="______OUT5" localSheetId="0">#REF!</definedName>
    <definedName name="______OUT5">#REF!</definedName>
    <definedName name="______OUT6" localSheetId="0">#REF!</definedName>
    <definedName name="______OUT6">#REF!</definedName>
    <definedName name="______OUT7" localSheetId="0">#REF!</definedName>
    <definedName name="______OUT7">#REF!</definedName>
    <definedName name="______pib2000" localSheetId="0">#REF!</definedName>
    <definedName name="______pib2000">#REF!</definedName>
    <definedName name="______pib2001" localSheetId="0">#REF!</definedName>
    <definedName name="______pib2001">#REF!</definedName>
    <definedName name="______pib2002" localSheetId="0">#REF!</definedName>
    <definedName name="______pib2002">#REF!</definedName>
    <definedName name="______pib2003" localSheetId="0">#REF!</definedName>
    <definedName name="______pib2003">#REF!</definedName>
    <definedName name="______pib98">[5]Programa!#REF!</definedName>
    <definedName name="______pib99" localSheetId="0">#REF!</definedName>
    <definedName name="______pib99">#REF!</definedName>
    <definedName name="______POR96" localSheetId="0">#REF!</definedName>
    <definedName name="______POR96">#REF!</definedName>
    <definedName name="______PRN96" localSheetId="0">#REF!</definedName>
    <definedName name="______PRN96">#REF!</definedName>
    <definedName name="______sel10">'[2]EVALUACIÓN SOCIOECONÓMICA'!#REF!</definedName>
    <definedName name="______sel11">'[2]EVALUACIÓN SOCIOECONÓMICA'!#REF!</definedName>
    <definedName name="______sel12">'[2]EVALUACIÓN PRIVADA'!#REF!</definedName>
    <definedName name="______sel13">'[2]EVALUACIÓN PRIVADA'!#REF!</definedName>
    <definedName name="______sel14">'[2]EVALUACIÓN PRIVADA'!#REF!</definedName>
    <definedName name="______sel16">'[2]EVALUACIÓN PRIVADA'!#REF!</definedName>
    <definedName name="______sel18">[2]FINANCIACIÓN!#REF!</definedName>
    <definedName name="______sel22">'[2]EVALUACIÓN PRIVADA'!#REF!</definedName>
    <definedName name="______sel23">'[2]EVALUACIÓN SOCIOECONÓMICA'!#REF!</definedName>
    <definedName name="______sel24">'[2]EVALUACIÓN SOCIOECONÓMICA'!#REF!</definedName>
    <definedName name="______sel31">'[2]EVALUACIÓN PRIVADA'!#REF!</definedName>
    <definedName name="______sel32">'[2]EVALUACIÓN PRIVADA'!#REF!</definedName>
    <definedName name="______sel33">'[2]EVALUACIÓN SOCIOECONÓMICA'!#REF!</definedName>
    <definedName name="______sel34">'[2]EVALUACIÓN SOCIOECONÓMICA'!#REF!</definedName>
    <definedName name="______sel5">[2]ALTERNATIVAS!#REF!</definedName>
    <definedName name="______sel6">'[2]EVALUACIÓN SOCIOECONÓMICA'!#REF!</definedName>
    <definedName name="______sel7">'[2]EVALUACIÓN SOCIOECONÓMICA'!#REF!</definedName>
    <definedName name="______sel8">'[2]EVALUACIÓN SOCIOECONÓMICA'!#REF!</definedName>
    <definedName name="______sel9">'[2]EVALUACIÓN SOCIOECONÓMICA'!#REF!</definedName>
    <definedName name="______SRN96" localSheetId="0">#REF!</definedName>
    <definedName name="______SRN96">#REF!</definedName>
    <definedName name="______SRT11" localSheetId="0" hidden="1">{"Minpmon",#N/A,FALSE,"Monthinput"}</definedName>
    <definedName name="______SRT11" hidden="1">{"Minpmon",#N/A,FALSE,"Monthinput"}</definedName>
    <definedName name="______tAB4" localSheetId="0">#REF!</definedName>
    <definedName name="______tAB4">#REF!</definedName>
    <definedName name="______tot2" localSheetId="0">'[2]EVALUACIÓN PRIVADA'!#REF!</definedName>
    <definedName name="______tot2">'[2]EVALUACIÓN PRIVADA'!#REF!</definedName>
    <definedName name="______tot3">'[2]EVALUACIÓN PRIVADA'!#REF!</definedName>
    <definedName name="______UES96" localSheetId="0">#REF!</definedName>
    <definedName name="______UES96">#REF!</definedName>
    <definedName name="_____abs1" localSheetId="0">#REF!</definedName>
    <definedName name="_____abs1">#REF!</definedName>
    <definedName name="_____abs2" localSheetId="0">#REF!</definedName>
    <definedName name="_____abs2">#REF!</definedName>
    <definedName name="_____abs3" localSheetId="0">#REF!</definedName>
    <definedName name="_____abs3">#REF!</definedName>
    <definedName name="_____aen1" localSheetId="0">#REF!</definedName>
    <definedName name="_____aen1">#REF!</definedName>
    <definedName name="_____aen2" localSheetId="0">#REF!</definedName>
    <definedName name="_____aen2">#REF!</definedName>
    <definedName name="_____bem98">[5]Programa!#REF!</definedName>
    <definedName name="_____BOP1" localSheetId="0">#REF!</definedName>
    <definedName name="_____BOP1">#REF!</definedName>
    <definedName name="_____BOP2" localSheetId="0">#REF!</definedName>
    <definedName name="_____BOP2">#REF!</definedName>
    <definedName name="_____cap2">'[2]EVALUACIÓN PRIVADA'!#REF!</definedName>
    <definedName name="_____cap3">'[2]EVALUACIÓN PRIVADA'!#REF!</definedName>
    <definedName name="_____cas2">'[2]EVALUACIÓN SOCIOECONÓMICA'!#REF!</definedName>
    <definedName name="_____cas3">'[2]EVALUACIÓN SOCIOECONÓMICA'!#REF!</definedName>
    <definedName name="_____CEL96" localSheetId="0">#REF!</definedName>
    <definedName name="_____CEL96">#REF!</definedName>
    <definedName name="_____cud21" localSheetId="0">#REF!</definedName>
    <definedName name="_____cud21">#REF!</definedName>
    <definedName name="_____dcc2000" localSheetId="0">#REF!</definedName>
    <definedName name="_____dcc2000">#REF!</definedName>
    <definedName name="_____dcc2001" localSheetId="0">#REF!</definedName>
    <definedName name="_____dcc2001">#REF!</definedName>
    <definedName name="_____dcc2002" localSheetId="0">#REF!</definedName>
    <definedName name="_____dcc2002">#REF!</definedName>
    <definedName name="_____dcc2003" localSheetId="0">#REF!</definedName>
    <definedName name="_____dcc2003">#REF!</definedName>
    <definedName name="_____dcc98">[5]Programa!#REF!</definedName>
    <definedName name="_____dcc99" localSheetId="0">#REF!</definedName>
    <definedName name="_____dcc99">#REF!</definedName>
    <definedName name="_____DES2" localSheetId="0">'[2]EVALUACIÓN PRIVADA'!#REF!</definedName>
    <definedName name="_____DES2">'[2]EVALUACIÓN PRIVADA'!#REF!</definedName>
    <definedName name="_____DES3">'[2]EVALUACIÓN PRIVADA'!#REF!</definedName>
    <definedName name="_____dic96" localSheetId="0">#REF!</definedName>
    <definedName name="_____dic96">#REF!</definedName>
    <definedName name="_____emi2000" localSheetId="0">#REF!</definedName>
    <definedName name="_____emi2000">#REF!</definedName>
    <definedName name="_____emi2001" localSheetId="0">#REF!</definedName>
    <definedName name="_____emi2001">#REF!</definedName>
    <definedName name="_____emi2002" localSheetId="0">#REF!</definedName>
    <definedName name="_____emi2002">#REF!</definedName>
    <definedName name="_____emi2003" localSheetId="0">#REF!</definedName>
    <definedName name="_____emi2003">#REF!</definedName>
    <definedName name="_____emi98" localSheetId="0">#REF!</definedName>
    <definedName name="_____emi98">#REF!</definedName>
    <definedName name="_____emi99" localSheetId="0">#REF!</definedName>
    <definedName name="_____emi99">#REF!</definedName>
    <definedName name="_____FIS96" localSheetId="0">#REF!</definedName>
    <definedName name="_____FIS96">#REF!</definedName>
    <definedName name="_____Ind12">'[2]ANÁLISIS DE SENSIBILIDAD'!#REF!</definedName>
    <definedName name="_____Ind17">'[2]ANÁLISIS DE SENSIBILIDAD'!#REF!</definedName>
    <definedName name="_____Ind18">'[2]ANÁLISIS DE SENSIBILIDAD'!#REF!</definedName>
    <definedName name="_____Ind22">'[2]ANÁLISIS DE SENSIBILIDAD'!#REF!</definedName>
    <definedName name="_____Ind27">'[2]ANÁLISIS DE SENSIBILIDAD'!#REF!</definedName>
    <definedName name="_____Ind28">'[2]ANÁLISIS DE SENSIBILIDAD'!#REF!</definedName>
    <definedName name="_____Ind32">'[2]ANÁLISIS DE SENSIBILIDAD'!#REF!</definedName>
    <definedName name="_____Ind41">[2]INDICADORES!#REF!</definedName>
    <definedName name="_____Ind42">[2]INDICADORES!#REF!</definedName>
    <definedName name="_____Ind43">[2]INDICADORES!#REF!</definedName>
    <definedName name="_____INE1" localSheetId="0">#REF!</definedName>
    <definedName name="_____INE1">#REF!</definedName>
    <definedName name="_____ipc2000" localSheetId="0">#REF!</definedName>
    <definedName name="_____ipc2000">#REF!</definedName>
    <definedName name="_____ipc2001" localSheetId="0">#REF!</definedName>
    <definedName name="_____ipc2001">#REF!</definedName>
    <definedName name="_____ipc2002" localSheetId="0">#REF!</definedName>
    <definedName name="_____ipc2002">#REF!</definedName>
    <definedName name="_____ipc2003" localSheetId="0">#REF!</definedName>
    <definedName name="_____ipc2003">#REF!</definedName>
    <definedName name="_____ipc98" localSheetId="0">#REF!</definedName>
    <definedName name="_____ipc98">#REF!</definedName>
    <definedName name="_____ipc99" localSheetId="0">#REF!</definedName>
    <definedName name="_____ipc99">#REF!</definedName>
    <definedName name="_____me98">[5]Programa!#REF!</definedName>
    <definedName name="_____mk14">[6]NFPEntps!#REF!</definedName>
    <definedName name="_____npp2000" localSheetId="0">#REF!</definedName>
    <definedName name="_____npp2000">#REF!</definedName>
    <definedName name="_____npp2001" localSheetId="0">#REF!</definedName>
    <definedName name="_____npp2001">#REF!</definedName>
    <definedName name="_____npp2002" localSheetId="0">#REF!</definedName>
    <definedName name="_____npp2002">#REF!</definedName>
    <definedName name="_____npp2003" localSheetId="0">#REF!</definedName>
    <definedName name="_____npp2003">#REF!</definedName>
    <definedName name="_____npp98" localSheetId="0">#REF!</definedName>
    <definedName name="_____npp98">#REF!</definedName>
    <definedName name="_____npp99" localSheetId="0">#REF!</definedName>
    <definedName name="_____npp99">#REF!</definedName>
    <definedName name="_____OUT1" localSheetId="0">#REF!</definedName>
    <definedName name="_____OUT1">#REF!</definedName>
    <definedName name="_____OUT2">'[4]Serv&amp;Trans'!#REF!</definedName>
    <definedName name="_____OUT3" localSheetId="0">#REF!</definedName>
    <definedName name="_____OUT3">#REF!</definedName>
    <definedName name="_____OUT4" localSheetId="0">#REF!</definedName>
    <definedName name="_____OUT4">#REF!</definedName>
    <definedName name="_____OUT5" localSheetId="0">#REF!</definedName>
    <definedName name="_____OUT5">#REF!</definedName>
    <definedName name="_____OUT6" localSheetId="0">#REF!</definedName>
    <definedName name="_____OUT6">#REF!</definedName>
    <definedName name="_____OUT7" localSheetId="0">#REF!</definedName>
    <definedName name="_____OUT7">#REF!</definedName>
    <definedName name="_____pib2000" localSheetId="0">#REF!</definedName>
    <definedName name="_____pib2000">#REF!</definedName>
    <definedName name="_____pib2001" localSheetId="0">#REF!</definedName>
    <definedName name="_____pib2001">#REF!</definedName>
    <definedName name="_____pib2002" localSheetId="0">#REF!</definedName>
    <definedName name="_____pib2002">#REF!</definedName>
    <definedName name="_____pib2003" localSheetId="0">#REF!</definedName>
    <definedName name="_____pib2003">#REF!</definedName>
    <definedName name="_____pib98">[5]Programa!#REF!</definedName>
    <definedName name="_____pib99" localSheetId="0">#REF!</definedName>
    <definedName name="_____pib99">#REF!</definedName>
    <definedName name="_____POR96" localSheetId="0">#REF!</definedName>
    <definedName name="_____POR96">#REF!</definedName>
    <definedName name="_____PRN96" localSheetId="0">#REF!</definedName>
    <definedName name="_____PRN96">#REF!</definedName>
    <definedName name="_____sel10">'[2]EVALUACIÓN SOCIOECONÓMICA'!#REF!</definedName>
    <definedName name="_____sel11">'[2]EVALUACIÓN SOCIOECONÓMICA'!#REF!</definedName>
    <definedName name="_____sel12">'[2]EVALUACIÓN PRIVADA'!#REF!</definedName>
    <definedName name="_____sel13">'[2]EVALUACIÓN PRIVADA'!#REF!</definedName>
    <definedName name="_____sel14">'[2]EVALUACIÓN PRIVADA'!#REF!</definedName>
    <definedName name="_____sel16">'[2]EVALUACIÓN PRIVADA'!#REF!</definedName>
    <definedName name="_____sel18">[2]FINANCIACIÓN!#REF!</definedName>
    <definedName name="_____sel22">'[2]EVALUACIÓN PRIVADA'!#REF!</definedName>
    <definedName name="_____sel23">'[2]EVALUACIÓN SOCIOECONÓMICA'!#REF!</definedName>
    <definedName name="_____sel24">'[2]EVALUACIÓN SOCIOECONÓMICA'!#REF!</definedName>
    <definedName name="_____sel31">'[2]EVALUACIÓN PRIVADA'!#REF!</definedName>
    <definedName name="_____sel32">'[2]EVALUACIÓN PRIVADA'!#REF!</definedName>
    <definedName name="_____sel33">'[2]EVALUACIÓN SOCIOECONÓMICA'!#REF!</definedName>
    <definedName name="_____sel34">'[2]EVALUACIÓN SOCIOECONÓMICA'!#REF!</definedName>
    <definedName name="_____sel5">[2]ALTERNATIVAS!#REF!</definedName>
    <definedName name="_____sel6">'[2]EVALUACIÓN SOCIOECONÓMICA'!#REF!</definedName>
    <definedName name="_____sel7">'[2]EVALUACIÓN SOCIOECONÓMICA'!#REF!</definedName>
    <definedName name="_____sel8">'[2]EVALUACIÓN SOCIOECONÓMICA'!#REF!</definedName>
    <definedName name="_____sel9">'[2]EVALUACIÓN SOCIOECONÓMICA'!#REF!</definedName>
    <definedName name="_____SRN96" localSheetId="0">#REF!</definedName>
    <definedName name="_____SRN96">#REF!</definedName>
    <definedName name="_____SRT11" localSheetId="0" hidden="1">{"Minpmon",#N/A,FALSE,"Monthinput"}</definedName>
    <definedName name="_____SRT11" hidden="1">{"Minpmon",#N/A,FALSE,"Monthinput"}</definedName>
    <definedName name="_____tAB4" localSheetId="0">#REF!</definedName>
    <definedName name="_____tAB4">#REF!</definedName>
    <definedName name="_____tot2" localSheetId="0">'[2]EVALUACIÓN PRIVADA'!#REF!</definedName>
    <definedName name="_____tot2">'[2]EVALUACIÓN PRIVADA'!#REF!</definedName>
    <definedName name="_____tot3">'[2]EVALUACIÓN PRIVADA'!#REF!</definedName>
    <definedName name="_____UES96" localSheetId="0">#REF!</definedName>
    <definedName name="_____UES96">#REF!</definedName>
    <definedName name="____abs1" localSheetId="0">#REF!</definedName>
    <definedName name="____abs1">#REF!</definedName>
    <definedName name="____abs2" localSheetId="0">#REF!</definedName>
    <definedName name="____abs2">#REF!</definedName>
    <definedName name="____abs3" localSheetId="0">#REF!</definedName>
    <definedName name="____abs3">#REF!</definedName>
    <definedName name="____aen1" localSheetId="0">#REF!</definedName>
    <definedName name="____aen1">#REF!</definedName>
    <definedName name="____aen2" localSheetId="0">#REF!</definedName>
    <definedName name="____aen2">#REF!</definedName>
    <definedName name="____bem98">[5]Programa!#REF!</definedName>
    <definedName name="____BOP1" localSheetId="0">#REF!</definedName>
    <definedName name="____BOP1">#REF!</definedName>
    <definedName name="____BOP2" localSheetId="0">#REF!</definedName>
    <definedName name="____BOP2">#REF!</definedName>
    <definedName name="____cap2">'[2]EVALUACIÓN PRIVADA'!#REF!</definedName>
    <definedName name="____cap3">'[2]EVALUACIÓN PRIVADA'!#REF!</definedName>
    <definedName name="____cas2">'[2]EVALUACIÓN SOCIOECONÓMICA'!#REF!</definedName>
    <definedName name="____cas3">'[2]EVALUACIÓN SOCIOECONÓMICA'!#REF!</definedName>
    <definedName name="____CEL96" localSheetId="0">#REF!</definedName>
    <definedName name="____CEL96">#REF!</definedName>
    <definedName name="____cud21" localSheetId="0">#REF!</definedName>
    <definedName name="____cud21">#REF!</definedName>
    <definedName name="____dcc2000" localSheetId="0">#REF!</definedName>
    <definedName name="____dcc2000">#REF!</definedName>
    <definedName name="____dcc2001" localSheetId="0">#REF!</definedName>
    <definedName name="____dcc2001">#REF!</definedName>
    <definedName name="____dcc2002" localSheetId="0">#REF!</definedName>
    <definedName name="____dcc2002">#REF!</definedName>
    <definedName name="____dcc2003" localSheetId="0">#REF!</definedName>
    <definedName name="____dcc2003">#REF!</definedName>
    <definedName name="____dcc98">[5]Programa!#REF!</definedName>
    <definedName name="____dcc99" localSheetId="0">#REF!</definedName>
    <definedName name="____dcc99">#REF!</definedName>
    <definedName name="____DES2" localSheetId="0">'[2]EVALUACIÓN PRIVADA'!#REF!</definedName>
    <definedName name="____DES2">'[2]EVALUACIÓN PRIVADA'!#REF!</definedName>
    <definedName name="____DES3">'[2]EVALUACIÓN PRIVADA'!#REF!</definedName>
    <definedName name="____dic96" localSheetId="0">#REF!</definedName>
    <definedName name="____dic96">#REF!</definedName>
    <definedName name="____emi2000" localSheetId="0">#REF!</definedName>
    <definedName name="____emi2000">#REF!</definedName>
    <definedName name="____emi2001" localSheetId="0">#REF!</definedName>
    <definedName name="____emi2001">#REF!</definedName>
    <definedName name="____emi2002" localSheetId="0">#REF!</definedName>
    <definedName name="____emi2002">#REF!</definedName>
    <definedName name="____emi2003" localSheetId="0">#REF!</definedName>
    <definedName name="____emi2003">#REF!</definedName>
    <definedName name="____emi98" localSheetId="0">#REF!</definedName>
    <definedName name="____emi98">#REF!</definedName>
    <definedName name="____emi99" localSheetId="0">#REF!</definedName>
    <definedName name="____emi99">#REF!</definedName>
    <definedName name="____FIS96" localSheetId="0">#REF!</definedName>
    <definedName name="____FIS96">#REF!</definedName>
    <definedName name="____Ind12">'[2]ANÁLISIS DE SENSIBILIDAD'!#REF!</definedName>
    <definedName name="____Ind17">'[2]ANÁLISIS DE SENSIBILIDAD'!#REF!</definedName>
    <definedName name="____Ind18">'[2]ANÁLISIS DE SENSIBILIDAD'!#REF!</definedName>
    <definedName name="____Ind22">'[2]ANÁLISIS DE SENSIBILIDAD'!#REF!</definedName>
    <definedName name="____Ind27">'[2]ANÁLISIS DE SENSIBILIDAD'!#REF!</definedName>
    <definedName name="____Ind28">'[2]ANÁLISIS DE SENSIBILIDAD'!#REF!</definedName>
    <definedName name="____Ind32">'[2]ANÁLISIS DE SENSIBILIDAD'!#REF!</definedName>
    <definedName name="____Ind41">[2]INDICADORES!#REF!</definedName>
    <definedName name="____Ind42">[2]INDICADORES!#REF!</definedName>
    <definedName name="____Ind43">[2]INDICADORES!#REF!</definedName>
    <definedName name="____INE1" localSheetId="0">#REF!</definedName>
    <definedName name="____INE1">#REF!</definedName>
    <definedName name="____ipc2000" localSheetId="0">#REF!</definedName>
    <definedName name="____ipc2000">#REF!</definedName>
    <definedName name="____ipc2001" localSheetId="0">#REF!</definedName>
    <definedName name="____ipc2001">#REF!</definedName>
    <definedName name="____ipc2002" localSheetId="0">#REF!</definedName>
    <definedName name="____ipc2002">#REF!</definedName>
    <definedName name="____ipc2003" localSheetId="0">#REF!</definedName>
    <definedName name="____ipc2003">#REF!</definedName>
    <definedName name="____ipc98" localSheetId="0">#REF!</definedName>
    <definedName name="____ipc98">#REF!</definedName>
    <definedName name="____ipc99" localSheetId="0">#REF!</definedName>
    <definedName name="____ipc99">#REF!</definedName>
    <definedName name="____me98">[5]Programa!#REF!</definedName>
    <definedName name="____mk14">[6]NFPEntps!#REF!</definedName>
    <definedName name="____npp2000" localSheetId="0">#REF!</definedName>
    <definedName name="____npp2000">#REF!</definedName>
    <definedName name="____npp2001" localSheetId="0">#REF!</definedName>
    <definedName name="____npp2001">#REF!</definedName>
    <definedName name="____npp2002" localSheetId="0">#REF!</definedName>
    <definedName name="____npp2002">#REF!</definedName>
    <definedName name="____npp2003" localSheetId="0">#REF!</definedName>
    <definedName name="____npp2003">#REF!</definedName>
    <definedName name="____npp98" localSheetId="0">#REF!</definedName>
    <definedName name="____npp98">#REF!</definedName>
    <definedName name="____npp99" localSheetId="0">#REF!</definedName>
    <definedName name="____npp99">#REF!</definedName>
    <definedName name="____OUT1" localSheetId="0">#REF!</definedName>
    <definedName name="____OUT1">#REF!</definedName>
    <definedName name="____OUT2">'[4]Serv&amp;Trans'!#REF!</definedName>
    <definedName name="____OUT3" localSheetId="0">#REF!</definedName>
    <definedName name="____OUT3">#REF!</definedName>
    <definedName name="____OUT4" localSheetId="0">#REF!</definedName>
    <definedName name="____OUT4">#REF!</definedName>
    <definedName name="____OUT5" localSheetId="0">#REF!</definedName>
    <definedName name="____OUT5">#REF!</definedName>
    <definedName name="____OUT6" localSheetId="0">#REF!</definedName>
    <definedName name="____OUT6">#REF!</definedName>
    <definedName name="____OUT7" localSheetId="0">#REF!</definedName>
    <definedName name="____OUT7">#REF!</definedName>
    <definedName name="____pib2000" localSheetId="0">#REF!</definedName>
    <definedName name="____pib2000">#REF!</definedName>
    <definedName name="____pib2001" localSheetId="0">#REF!</definedName>
    <definedName name="____pib2001">#REF!</definedName>
    <definedName name="____pib2002" localSheetId="0">#REF!</definedName>
    <definedName name="____pib2002">#REF!</definedName>
    <definedName name="____pib2003" localSheetId="0">#REF!</definedName>
    <definedName name="____pib2003">#REF!</definedName>
    <definedName name="____pib98">[5]Programa!#REF!</definedName>
    <definedName name="____pib99" localSheetId="0">#REF!</definedName>
    <definedName name="____pib99">#REF!</definedName>
    <definedName name="____POR96" localSheetId="0">#REF!</definedName>
    <definedName name="____POR96">#REF!</definedName>
    <definedName name="____PRN96" localSheetId="0">#REF!</definedName>
    <definedName name="____PRN96">#REF!</definedName>
    <definedName name="____sel10">'[2]EVALUACIÓN SOCIOECONÓMICA'!#REF!</definedName>
    <definedName name="____sel11">'[2]EVALUACIÓN SOCIOECONÓMICA'!#REF!</definedName>
    <definedName name="____sel12">'[2]EVALUACIÓN PRIVADA'!#REF!</definedName>
    <definedName name="____sel13">'[2]EVALUACIÓN PRIVADA'!#REF!</definedName>
    <definedName name="____sel14">'[2]EVALUACIÓN PRIVADA'!#REF!</definedName>
    <definedName name="____sel16">'[2]EVALUACIÓN PRIVADA'!#REF!</definedName>
    <definedName name="____sel18">[2]FINANCIACIÓN!#REF!</definedName>
    <definedName name="____sel22">'[2]EVALUACIÓN PRIVADA'!#REF!</definedName>
    <definedName name="____sel23">'[2]EVALUACIÓN SOCIOECONÓMICA'!#REF!</definedName>
    <definedName name="____sel24">'[2]EVALUACIÓN SOCIOECONÓMICA'!#REF!</definedName>
    <definedName name="____sel31">'[2]EVALUACIÓN PRIVADA'!#REF!</definedName>
    <definedName name="____sel32">'[2]EVALUACIÓN PRIVADA'!#REF!</definedName>
    <definedName name="____sel33">'[2]EVALUACIÓN SOCIOECONÓMICA'!#REF!</definedName>
    <definedName name="____sel34">'[2]EVALUACIÓN SOCIOECONÓMICA'!#REF!</definedName>
    <definedName name="____sel5">[2]ALTERNATIVAS!#REF!</definedName>
    <definedName name="____sel6">'[2]EVALUACIÓN SOCIOECONÓMICA'!#REF!</definedName>
    <definedName name="____sel7">'[2]EVALUACIÓN SOCIOECONÓMICA'!#REF!</definedName>
    <definedName name="____sel8">'[2]EVALUACIÓN SOCIOECONÓMICA'!#REF!</definedName>
    <definedName name="____sel9">'[2]EVALUACIÓN SOCIOECONÓMICA'!#REF!</definedName>
    <definedName name="____SRN96" localSheetId="0">#REF!</definedName>
    <definedName name="____SRN96">#REF!</definedName>
    <definedName name="____SRT11" localSheetId="0" hidden="1">{"Minpmon",#N/A,FALSE,"Monthinput"}</definedName>
    <definedName name="____SRT11" hidden="1">{"Minpmon",#N/A,FALSE,"Monthinput"}</definedName>
    <definedName name="____tAB4" localSheetId="0">#REF!</definedName>
    <definedName name="____tAB4">#REF!</definedName>
    <definedName name="____tot2" localSheetId="0">'[2]EVALUACIÓN PRIVADA'!#REF!</definedName>
    <definedName name="____tot2">'[2]EVALUACIÓN PRIVADA'!#REF!</definedName>
    <definedName name="____tot3">'[2]EVALUACIÓN PRIVADA'!#REF!</definedName>
    <definedName name="____UES96" localSheetId="0">#REF!</definedName>
    <definedName name="____UES96">#REF!</definedName>
    <definedName name="___abs1" localSheetId="0">#REF!</definedName>
    <definedName name="___abs1">#REF!</definedName>
    <definedName name="___abs2" localSheetId="0">#REF!</definedName>
    <definedName name="___abs2">#REF!</definedName>
    <definedName name="___abs3" localSheetId="0">#REF!</definedName>
    <definedName name="___abs3">#REF!</definedName>
    <definedName name="___aen1" localSheetId="0">#REF!</definedName>
    <definedName name="___aen1">#REF!</definedName>
    <definedName name="___aen2" localSheetId="0">#REF!</definedName>
    <definedName name="___aen2">#REF!</definedName>
    <definedName name="___bem98">[5]Programa!#REF!</definedName>
    <definedName name="___BOP1" localSheetId="0">#REF!</definedName>
    <definedName name="___BOP1">#REF!</definedName>
    <definedName name="___BOP2" localSheetId="0">#REF!</definedName>
    <definedName name="___BOP2">#REF!</definedName>
    <definedName name="___cap2">'[2]EVALUACIÓN PRIVADA'!#REF!</definedName>
    <definedName name="___cap3">'[2]EVALUACIÓN PRIVADA'!#REF!</definedName>
    <definedName name="___cas2">'[2]EVALUACIÓN SOCIOECONÓMICA'!#REF!</definedName>
    <definedName name="___cas3">'[2]EVALUACIÓN SOCIOECONÓMICA'!#REF!</definedName>
    <definedName name="___CEL96" localSheetId="0">#REF!</definedName>
    <definedName name="___CEL96">#REF!</definedName>
    <definedName name="___cud21" localSheetId="0">#REF!</definedName>
    <definedName name="___cud21">#REF!</definedName>
    <definedName name="___dcc2000" localSheetId="0">#REF!</definedName>
    <definedName name="___dcc2000">#REF!</definedName>
    <definedName name="___dcc2001" localSheetId="0">#REF!</definedName>
    <definedName name="___dcc2001">#REF!</definedName>
    <definedName name="___dcc2002" localSheetId="0">#REF!</definedName>
    <definedName name="___dcc2002">#REF!</definedName>
    <definedName name="___dcc2003" localSheetId="0">#REF!</definedName>
    <definedName name="___dcc2003">#REF!</definedName>
    <definedName name="___dcc98">[5]Programa!#REF!</definedName>
    <definedName name="___dcc99" localSheetId="0">#REF!</definedName>
    <definedName name="___dcc99">#REF!</definedName>
    <definedName name="___DES2" localSheetId="0">'[2]EVALUACIÓN PRIVADA'!#REF!</definedName>
    <definedName name="___DES2">'[2]EVALUACIÓN PRIVADA'!#REF!</definedName>
    <definedName name="___DES3">'[2]EVALUACIÓN PRIVADA'!#REF!</definedName>
    <definedName name="___dic96" localSheetId="0">#REF!</definedName>
    <definedName name="___dic96">#REF!</definedName>
    <definedName name="___emi2000" localSheetId="0">#REF!</definedName>
    <definedName name="___emi2000">#REF!</definedName>
    <definedName name="___emi2001" localSheetId="0">#REF!</definedName>
    <definedName name="___emi2001">#REF!</definedName>
    <definedName name="___emi2002" localSheetId="0">#REF!</definedName>
    <definedName name="___emi2002">#REF!</definedName>
    <definedName name="___emi2003" localSheetId="0">#REF!</definedName>
    <definedName name="___emi2003">#REF!</definedName>
    <definedName name="___emi98" localSheetId="0">#REF!</definedName>
    <definedName name="___emi98">#REF!</definedName>
    <definedName name="___emi99" localSheetId="0">#REF!</definedName>
    <definedName name="___emi99">#REF!</definedName>
    <definedName name="___FIS96" localSheetId="0">#REF!</definedName>
    <definedName name="___FIS96">#REF!</definedName>
    <definedName name="___Ind12">'[2]ANÁLISIS DE SENSIBILIDAD'!#REF!</definedName>
    <definedName name="___Ind17">'[2]ANÁLISIS DE SENSIBILIDAD'!#REF!</definedName>
    <definedName name="___Ind18">'[2]ANÁLISIS DE SENSIBILIDAD'!#REF!</definedName>
    <definedName name="___Ind22">'[2]ANÁLISIS DE SENSIBILIDAD'!#REF!</definedName>
    <definedName name="___Ind27">'[2]ANÁLISIS DE SENSIBILIDAD'!#REF!</definedName>
    <definedName name="___Ind28">'[2]ANÁLISIS DE SENSIBILIDAD'!#REF!</definedName>
    <definedName name="___Ind32">'[2]ANÁLISIS DE SENSIBILIDAD'!#REF!</definedName>
    <definedName name="___Ind41">[2]INDICADORES!#REF!</definedName>
    <definedName name="___Ind42">[2]INDICADORES!#REF!</definedName>
    <definedName name="___Ind43">[2]INDICADORES!#REF!</definedName>
    <definedName name="___INE1" localSheetId="0">#REF!</definedName>
    <definedName name="___INE1">#REF!</definedName>
    <definedName name="___ipc2000" localSheetId="0">#REF!</definedName>
    <definedName name="___ipc2000">#REF!</definedName>
    <definedName name="___ipc2001" localSheetId="0">#REF!</definedName>
    <definedName name="___ipc2001">#REF!</definedName>
    <definedName name="___ipc2002" localSheetId="0">#REF!</definedName>
    <definedName name="___ipc2002">#REF!</definedName>
    <definedName name="___ipc2003" localSheetId="0">#REF!</definedName>
    <definedName name="___ipc2003">#REF!</definedName>
    <definedName name="___ipc98" localSheetId="0">#REF!</definedName>
    <definedName name="___ipc98">#REF!</definedName>
    <definedName name="___ipc99" localSheetId="0">#REF!</definedName>
    <definedName name="___ipc99">#REF!</definedName>
    <definedName name="___me98">[5]Programa!#REF!</definedName>
    <definedName name="___mk14">[6]NFPEntps!#REF!</definedName>
    <definedName name="___npp2000" localSheetId="0">#REF!</definedName>
    <definedName name="___npp2000">#REF!</definedName>
    <definedName name="___npp2001" localSheetId="0">#REF!</definedName>
    <definedName name="___npp2001">#REF!</definedName>
    <definedName name="___npp2002" localSheetId="0">#REF!</definedName>
    <definedName name="___npp2002">#REF!</definedName>
    <definedName name="___npp2003" localSheetId="0">#REF!</definedName>
    <definedName name="___npp2003">#REF!</definedName>
    <definedName name="___npp98" localSheetId="0">#REF!</definedName>
    <definedName name="___npp98">#REF!</definedName>
    <definedName name="___npp99" localSheetId="0">#REF!</definedName>
    <definedName name="___npp99">#REF!</definedName>
    <definedName name="___OUT1" localSheetId="0">#REF!</definedName>
    <definedName name="___OUT1">#REF!</definedName>
    <definedName name="___OUT2">'[4]Serv&amp;Trans'!#REF!</definedName>
    <definedName name="___OUT3" localSheetId="0">#REF!</definedName>
    <definedName name="___OUT3">#REF!</definedName>
    <definedName name="___OUT4" localSheetId="0">#REF!</definedName>
    <definedName name="___OUT4">#REF!</definedName>
    <definedName name="___OUT5" localSheetId="0">#REF!</definedName>
    <definedName name="___OUT5">#REF!</definedName>
    <definedName name="___OUT6" localSheetId="0">#REF!</definedName>
    <definedName name="___OUT6">#REF!</definedName>
    <definedName name="___OUT7" localSheetId="0">#REF!</definedName>
    <definedName name="___OUT7">#REF!</definedName>
    <definedName name="___pib2000" localSheetId="0">#REF!</definedName>
    <definedName name="___pib2000">#REF!</definedName>
    <definedName name="___pib2001" localSheetId="0">#REF!</definedName>
    <definedName name="___pib2001">#REF!</definedName>
    <definedName name="___pib2002" localSheetId="0">#REF!</definedName>
    <definedName name="___pib2002">#REF!</definedName>
    <definedName name="___pib2003" localSheetId="0">#REF!</definedName>
    <definedName name="___pib2003">#REF!</definedName>
    <definedName name="___pib98">[5]Programa!#REF!</definedName>
    <definedName name="___pib99" localSheetId="0">#REF!</definedName>
    <definedName name="___pib99">#REF!</definedName>
    <definedName name="___POR96" localSheetId="0">#REF!</definedName>
    <definedName name="___POR96">#REF!</definedName>
    <definedName name="___PRN96" localSheetId="0">#REF!</definedName>
    <definedName name="___PRN96">#REF!</definedName>
    <definedName name="___sel10">'[2]EVALUACIÓN SOCIOECONÓMICA'!#REF!</definedName>
    <definedName name="___sel11">'[2]EVALUACIÓN SOCIOECONÓMICA'!#REF!</definedName>
    <definedName name="___sel12">'[2]EVALUACIÓN PRIVADA'!#REF!</definedName>
    <definedName name="___sel13">'[2]EVALUACIÓN PRIVADA'!#REF!</definedName>
    <definedName name="___sel14">'[2]EVALUACIÓN PRIVADA'!#REF!</definedName>
    <definedName name="___sel16">'[2]EVALUACIÓN PRIVADA'!#REF!</definedName>
    <definedName name="___sel18">[2]FINANCIACIÓN!#REF!</definedName>
    <definedName name="___sel22">'[2]EVALUACIÓN PRIVADA'!#REF!</definedName>
    <definedName name="___sel23">'[2]EVALUACIÓN SOCIOECONÓMICA'!#REF!</definedName>
    <definedName name="___sel24">'[2]EVALUACIÓN SOCIOECONÓMICA'!#REF!</definedName>
    <definedName name="___sel31">'[2]EVALUACIÓN PRIVADA'!#REF!</definedName>
    <definedName name="___sel32">'[2]EVALUACIÓN PRIVADA'!#REF!</definedName>
    <definedName name="___sel33">'[2]EVALUACIÓN SOCIOECONÓMICA'!#REF!</definedName>
    <definedName name="___sel34">'[2]EVALUACIÓN SOCIOECONÓMICA'!#REF!</definedName>
    <definedName name="___sel5">[2]ALTERNATIVAS!#REF!</definedName>
    <definedName name="___sel6">'[2]EVALUACIÓN SOCIOECONÓMICA'!#REF!</definedName>
    <definedName name="___sel7">'[2]EVALUACIÓN SOCIOECONÓMICA'!#REF!</definedName>
    <definedName name="___sel8">'[2]EVALUACIÓN SOCIOECONÓMICA'!#REF!</definedName>
    <definedName name="___sel9">'[2]EVALUACIÓN SOCIOECONÓMICA'!#REF!</definedName>
    <definedName name="___SRN96" localSheetId="0">#REF!</definedName>
    <definedName name="___SRN96">#REF!</definedName>
    <definedName name="___SRT11" localSheetId="0" hidden="1">{"Minpmon",#N/A,FALSE,"Monthinput"}</definedName>
    <definedName name="___SRT11" hidden="1">{"Minpmon",#N/A,FALSE,"Monthinput"}</definedName>
    <definedName name="___tAB4" localSheetId="0">#REF!</definedName>
    <definedName name="___tAB4">#REF!</definedName>
    <definedName name="___tot2" localSheetId="0">'[2]EVALUACIÓN PRIVADA'!#REF!</definedName>
    <definedName name="___tot2">'[2]EVALUACIÓN PRIVADA'!#REF!</definedName>
    <definedName name="___tot3">'[2]EVALUACIÓN PRIVADA'!#REF!</definedName>
    <definedName name="___UES96" localSheetId="0">#REF!</definedName>
    <definedName name="___UES96">#REF!</definedName>
    <definedName name="__1__123Graph_AFIG_D" localSheetId="0" hidden="1">#REF!</definedName>
    <definedName name="__1__123Graph_AFIG_D" hidden="1">#REF!</definedName>
    <definedName name="__123Graph_A" hidden="1">[7]SPNF!#REF!</definedName>
    <definedName name="__123Graph_B" hidden="1">'[8]Central Govt'!#REF!</definedName>
    <definedName name="__123Graph_C" hidden="1">[7]SPNF!#REF!</definedName>
    <definedName name="__123Graph_D" hidden="1">[9]FLUJO!$B$7937:$C$7937</definedName>
    <definedName name="__123Graph_E" localSheetId="0" hidden="1">[7]SPNF!#REF!</definedName>
    <definedName name="__123Graph_E" hidden="1">[7]SPNF!#REF!</definedName>
    <definedName name="__123Graph_F" localSheetId="0" hidden="1">[7]SPNF!#REF!</definedName>
    <definedName name="__123Graph_F" hidden="1">[7]SPNF!#REF!</definedName>
    <definedName name="__123Graph_X" hidden="1">[9]FLUJO!$B$7901:$C$7901</definedName>
    <definedName name="__2__123Graph_ATERMS_OF_TRADE" localSheetId="0" hidden="1">#REF!</definedName>
    <definedName name="__2__123Graph_ATERMS_OF_TRADE" hidden="1">#REF!</definedName>
    <definedName name="__3__123Graph_BTERMS_OF_TRADE" localSheetId="0" hidden="1">#REF!</definedName>
    <definedName name="__3__123Graph_BTERMS_OF_TRADE" hidden="1">#REF!</definedName>
    <definedName name="__4__123Graph_XFIG_D" localSheetId="0" hidden="1">#REF!</definedName>
    <definedName name="__4__123Graph_XFIG_D" hidden="1">#REF!</definedName>
    <definedName name="__5__123Graph_XTERMS_OF_TRADE" localSheetId="0" hidden="1">#REF!</definedName>
    <definedName name="__5__123Graph_XTERMS_OF_TRADE" hidden="1">#REF!</definedName>
    <definedName name="__abs1" localSheetId="0">#REF!</definedName>
    <definedName name="__abs1">#REF!</definedName>
    <definedName name="__abs2" localSheetId="0">#REF!</definedName>
    <definedName name="__abs2">#REF!</definedName>
    <definedName name="__abs3" localSheetId="0">#REF!</definedName>
    <definedName name="__abs3">#REF!</definedName>
    <definedName name="__aen1" localSheetId="0">#REF!</definedName>
    <definedName name="__aen1">#REF!</definedName>
    <definedName name="__aen2" localSheetId="0">#REF!</definedName>
    <definedName name="__aen2">#REF!</definedName>
    <definedName name="__bem98" localSheetId="0">[5]Programa!#REF!</definedName>
    <definedName name="__bem98">[5]Programa!#REF!</definedName>
    <definedName name="__BOP1" localSheetId="0">#REF!</definedName>
    <definedName name="__BOP1">#REF!</definedName>
    <definedName name="__BOP2" localSheetId="0">#REF!</definedName>
    <definedName name="__BOP2">#REF!</definedName>
    <definedName name="__cap2" localSheetId="0">'[2]EVALUACIÓN PRIVADA'!#REF!</definedName>
    <definedName name="__cap2">'[2]EVALUACIÓN PRIVADA'!#REF!</definedName>
    <definedName name="__cap3" localSheetId="0">'[2]EVALUACIÓN PRIVADA'!#REF!</definedName>
    <definedName name="__cap3">'[2]EVALUACIÓN PRIVADA'!#REF!</definedName>
    <definedName name="__cas2" localSheetId="0">'[2]EVALUACIÓN SOCIOECONÓMICA'!#REF!</definedName>
    <definedName name="__cas2">'[2]EVALUACIÓN SOCIOECONÓMICA'!#REF!</definedName>
    <definedName name="__cas3" localSheetId="0">'[2]EVALUACIÓN SOCIOECONÓMICA'!#REF!</definedName>
    <definedName name="__cas3">'[2]EVALUACIÓN SOCIOECONÓMICA'!#REF!</definedName>
    <definedName name="__CEL96" localSheetId="0">#REF!</definedName>
    <definedName name="__CEL96">#REF!</definedName>
    <definedName name="__cud21" localSheetId="0">#REF!</definedName>
    <definedName name="__cud21">#REF!</definedName>
    <definedName name="__dcc2000" localSheetId="0">#REF!</definedName>
    <definedName name="__dcc2000">#REF!</definedName>
    <definedName name="__dcc2001" localSheetId="0">#REF!</definedName>
    <definedName name="__dcc2001">#REF!</definedName>
    <definedName name="__dcc2002" localSheetId="0">#REF!</definedName>
    <definedName name="__dcc2002">#REF!</definedName>
    <definedName name="__dcc2003" localSheetId="0">#REF!</definedName>
    <definedName name="__dcc2003">#REF!</definedName>
    <definedName name="__dcc98" localSheetId="0">[5]Programa!#REF!</definedName>
    <definedName name="__dcc98">[5]Programa!#REF!</definedName>
    <definedName name="__dcc99" localSheetId="0">#REF!</definedName>
    <definedName name="__dcc99">#REF!</definedName>
    <definedName name="__DES2" localSheetId="0">'[2]EVALUACIÓN PRIVADA'!#REF!</definedName>
    <definedName name="__DES2">'[2]EVALUACIÓN PRIVADA'!#REF!</definedName>
    <definedName name="__DES3" localSheetId="0">'[2]EVALUACIÓN PRIVADA'!#REF!</definedName>
    <definedName name="__DES3">'[2]EVALUACIÓN PRIVADA'!#REF!</definedName>
    <definedName name="__dic96" localSheetId="0">#REF!</definedName>
    <definedName name="__dic96">#REF!</definedName>
    <definedName name="__emi2000" localSheetId="0">#REF!</definedName>
    <definedName name="__emi2000">#REF!</definedName>
    <definedName name="__emi2001" localSheetId="0">#REF!</definedName>
    <definedName name="__emi2001">#REF!</definedName>
    <definedName name="__emi2002" localSheetId="0">#REF!</definedName>
    <definedName name="__emi2002">#REF!</definedName>
    <definedName name="__emi2003" localSheetId="0">#REF!</definedName>
    <definedName name="__emi2003">#REF!</definedName>
    <definedName name="__emi98" localSheetId="0">#REF!</definedName>
    <definedName name="__emi98">#REF!</definedName>
    <definedName name="__emi99" localSheetId="0">#REF!</definedName>
    <definedName name="__emi99">#REF!</definedName>
    <definedName name="__FIS96" localSheetId="0">#REF!</definedName>
    <definedName name="__FIS96">#REF!</definedName>
    <definedName name="__Ind12" localSheetId="0">'[2]ANÁLISIS DE SENSIBILIDAD'!#REF!</definedName>
    <definedName name="__Ind12">'[2]ANÁLISIS DE SENSIBILIDAD'!#REF!</definedName>
    <definedName name="__Ind17" localSheetId="0">'[2]ANÁLISIS DE SENSIBILIDAD'!#REF!</definedName>
    <definedName name="__Ind17">'[2]ANÁLISIS DE SENSIBILIDAD'!#REF!</definedName>
    <definedName name="__Ind18" localSheetId="0">'[2]ANÁLISIS DE SENSIBILIDAD'!#REF!</definedName>
    <definedName name="__Ind18">'[2]ANÁLISIS DE SENSIBILIDAD'!#REF!</definedName>
    <definedName name="__Ind22" localSheetId="0">'[2]ANÁLISIS DE SENSIBILIDAD'!#REF!</definedName>
    <definedName name="__Ind22">'[2]ANÁLISIS DE SENSIBILIDAD'!#REF!</definedName>
    <definedName name="__Ind27" localSheetId="0">'[2]ANÁLISIS DE SENSIBILIDAD'!#REF!</definedName>
    <definedName name="__Ind27">'[2]ANÁLISIS DE SENSIBILIDAD'!#REF!</definedName>
    <definedName name="__Ind28" localSheetId="0">'[2]ANÁLISIS DE SENSIBILIDAD'!#REF!</definedName>
    <definedName name="__Ind28">'[2]ANÁLISIS DE SENSIBILIDAD'!#REF!</definedName>
    <definedName name="__Ind32" localSheetId="0">'[2]ANÁLISIS DE SENSIBILIDAD'!#REF!</definedName>
    <definedName name="__Ind32">'[2]ANÁLISIS DE SENSIBILIDAD'!#REF!</definedName>
    <definedName name="__Ind41" localSheetId="0">[2]INDICADORES!#REF!</definedName>
    <definedName name="__Ind41">[2]INDICADORES!#REF!</definedName>
    <definedName name="__Ind42" localSheetId="0">[2]INDICADORES!#REF!</definedName>
    <definedName name="__Ind42">[2]INDICADORES!#REF!</definedName>
    <definedName name="__Ind43" localSheetId="0">[2]INDICADORES!#REF!</definedName>
    <definedName name="__Ind43">[2]INDICADORES!#REF!</definedName>
    <definedName name="__INE1" localSheetId="0">#REF!</definedName>
    <definedName name="__INE1">#REF!</definedName>
    <definedName name="__ipc2000" localSheetId="0">#REF!</definedName>
    <definedName name="__ipc2000">#REF!</definedName>
    <definedName name="__ipc2001" localSheetId="0">#REF!</definedName>
    <definedName name="__ipc2001">#REF!</definedName>
    <definedName name="__ipc2002" localSheetId="0">#REF!</definedName>
    <definedName name="__ipc2002">#REF!</definedName>
    <definedName name="__ipc2003" localSheetId="0">#REF!</definedName>
    <definedName name="__ipc2003">#REF!</definedName>
    <definedName name="__ipc98" localSheetId="0">#REF!</definedName>
    <definedName name="__ipc98">#REF!</definedName>
    <definedName name="__ipc99" localSheetId="0">#REF!</definedName>
    <definedName name="__ipc99">#REF!</definedName>
    <definedName name="__me98" localSheetId="0">[5]Programa!#REF!</definedName>
    <definedName name="__me98">[5]Programa!#REF!</definedName>
    <definedName name="__mk14" localSheetId="0">[6]NFPEntps!#REF!</definedName>
    <definedName name="__mk14">[6]NFPEntps!#REF!</definedName>
    <definedName name="__npp2000" localSheetId="0">#REF!</definedName>
    <definedName name="__npp2000">#REF!</definedName>
    <definedName name="__npp2001" localSheetId="0">#REF!</definedName>
    <definedName name="__npp2001">#REF!</definedName>
    <definedName name="__npp2002" localSheetId="0">#REF!</definedName>
    <definedName name="__npp2002">#REF!</definedName>
    <definedName name="__npp2003" localSheetId="0">#REF!</definedName>
    <definedName name="__npp2003">#REF!</definedName>
    <definedName name="__npp98" localSheetId="0">#REF!</definedName>
    <definedName name="__npp98">#REF!</definedName>
    <definedName name="__npp99" localSheetId="0">#REF!</definedName>
    <definedName name="__npp99">#REF!</definedName>
    <definedName name="__OUT1" localSheetId="0">#REF!</definedName>
    <definedName name="__OUT1">#REF!</definedName>
    <definedName name="__OUT2" localSheetId="0">'[4]Serv&amp;Trans'!#REF!</definedName>
    <definedName name="__OUT2">'[4]Serv&amp;Trans'!#REF!</definedName>
    <definedName name="__OUT3" localSheetId="0">#REF!</definedName>
    <definedName name="__OUT3">#REF!</definedName>
    <definedName name="__OUT4" localSheetId="0">#REF!</definedName>
    <definedName name="__OUT4">#REF!</definedName>
    <definedName name="__OUT5" localSheetId="0">#REF!</definedName>
    <definedName name="__OUT5">#REF!</definedName>
    <definedName name="__OUT6" localSheetId="0">#REF!</definedName>
    <definedName name="__OUT6">#REF!</definedName>
    <definedName name="__OUT7" localSheetId="0">#REF!</definedName>
    <definedName name="__OUT7">#REF!</definedName>
    <definedName name="__pib2000" localSheetId="0">#REF!</definedName>
    <definedName name="__pib2000">#REF!</definedName>
    <definedName name="__pib2001" localSheetId="0">#REF!</definedName>
    <definedName name="__pib2001">#REF!</definedName>
    <definedName name="__pib2002" localSheetId="0">#REF!</definedName>
    <definedName name="__pib2002">#REF!</definedName>
    <definedName name="__pib2003" localSheetId="0">#REF!</definedName>
    <definedName name="__pib2003">#REF!</definedName>
    <definedName name="__pib98" localSheetId="0">[5]Programa!#REF!</definedName>
    <definedName name="__pib98">[5]Programa!#REF!</definedName>
    <definedName name="__pib99" localSheetId="0">#REF!</definedName>
    <definedName name="__pib99">#REF!</definedName>
    <definedName name="__POR96" localSheetId="0">#REF!</definedName>
    <definedName name="__POR96">#REF!</definedName>
    <definedName name="__PRN96" localSheetId="0">#REF!</definedName>
    <definedName name="__PRN96">#REF!</definedName>
    <definedName name="__sel10" localSheetId="0">'[2]EVALUACIÓN SOCIOECONÓMICA'!#REF!</definedName>
    <definedName name="__sel10">'[2]EVALUACIÓN SOCIOECONÓMICA'!#REF!</definedName>
    <definedName name="__sel11" localSheetId="0">'[2]EVALUACIÓN SOCIOECONÓMICA'!#REF!</definedName>
    <definedName name="__sel11">'[2]EVALUACIÓN SOCIOECONÓMICA'!#REF!</definedName>
    <definedName name="__sel12" localSheetId="0">'[2]EVALUACIÓN PRIVADA'!#REF!</definedName>
    <definedName name="__sel12">'[2]EVALUACIÓN PRIVADA'!#REF!</definedName>
    <definedName name="__sel13" localSheetId="0">'[2]EVALUACIÓN PRIVADA'!#REF!</definedName>
    <definedName name="__sel13">'[2]EVALUACIÓN PRIVADA'!#REF!</definedName>
    <definedName name="__sel14" localSheetId="0">'[2]EVALUACIÓN PRIVADA'!#REF!</definedName>
    <definedName name="__sel14">'[2]EVALUACIÓN PRIVADA'!#REF!</definedName>
    <definedName name="__sel16" localSheetId="0">'[2]EVALUACIÓN PRIVADA'!#REF!</definedName>
    <definedName name="__sel16">'[2]EVALUACIÓN PRIVADA'!#REF!</definedName>
    <definedName name="__sel18" localSheetId="0">[2]FINANCIACIÓN!#REF!</definedName>
    <definedName name="__sel18">[2]FINANCIACIÓN!#REF!</definedName>
    <definedName name="__sel22" localSheetId="0">'[2]EVALUACIÓN PRIVADA'!#REF!</definedName>
    <definedName name="__sel22">'[2]EVALUACIÓN PRIVADA'!#REF!</definedName>
    <definedName name="__sel23" localSheetId="0">'[2]EVALUACIÓN SOCIOECONÓMICA'!#REF!</definedName>
    <definedName name="__sel23">'[2]EVALUACIÓN SOCIOECONÓMICA'!#REF!</definedName>
    <definedName name="__sel24" localSheetId="0">'[2]EVALUACIÓN SOCIOECONÓMICA'!#REF!</definedName>
    <definedName name="__sel24">'[2]EVALUACIÓN SOCIOECONÓMICA'!#REF!</definedName>
    <definedName name="__sel31" localSheetId="0">'[2]EVALUACIÓN PRIVADA'!#REF!</definedName>
    <definedName name="__sel31">'[2]EVALUACIÓN PRIVADA'!#REF!</definedName>
    <definedName name="__sel32" localSheetId="0">'[2]EVALUACIÓN PRIVADA'!#REF!</definedName>
    <definedName name="__sel32">'[2]EVALUACIÓN PRIVADA'!#REF!</definedName>
    <definedName name="__sel33" localSheetId="0">'[2]EVALUACIÓN SOCIOECONÓMICA'!#REF!</definedName>
    <definedName name="__sel33">'[2]EVALUACIÓN SOCIOECONÓMICA'!#REF!</definedName>
    <definedName name="__sel34" localSheetId="0">'[2]EVALUACIÓN SOCIOECONÓMICA'!#REF!</definedName>
    <definedName name="__sel34">'[2]EVALUACIÓN SOCIOECONÓMICA'!#REF!</definedName>
    <definedName name="__sel5" localSheetId="0">[2]ALTERNATIVAS!#REF!</definedName>
    <definedName name="__sel5">[2]ALTERNATIVAS!#REF!</definedName>
    <definedName name="__sel6" localSheetId="0">'[2]EVALUACIÓN SOCIOECONÓMICA'!#REF!</definedName>
    <definedName name="__sel6">'[2]EVALUACIÓN SOCIOECONÓMICA'!#REF!</definedName>
    <definedName name="__sel7" localSheetId="0">'[2]EVALUACIÓN SOCIOECONÓMICA'!#REF!</definedName>
    <definedName name="__sel7">'[2]EVALUACIÓN SOCIOECONÓMICA'!#REF!</definedName>
    <definedName name="__sel8" localSheetId="0">'[2]EVALUACIÓN SOCIOECONÓMICA'!#REF!</definedName>
    <definedName name="__sel8">'[2]EVALUACIÓN SOCIOECONÓMICA'!#REF!</definedName>
    <definedName name="__sel9" localSheetId="0">'[2]EVALUACIÓN SOCIOECONÓMICA'!#REF!</definedName>
    <definedName name="__sel9">'[2]EVALUACIÓN SOCIOECONÓMICA'!#REF!</definedName>
    <definedName name="__SRN96" localSheetId="0">#REF!</definedName>
    <definedName name="__SRN96">#REF!</definedName>
    <definedName name="__SRT11" localSheetId="0" hidden="1">{"Minpmon",#N/A,FALSE,"Monthinput"}</definedName>
    <definedName name="__SRT11" hidden="1">{"Minpmon",#N/A,FALSE,"Monthinput"}</definedName>
    <definedName name="__tAB4" localSheetId="0">#REF!</definedName>
    <definedName name="__tAB4">#REF!</definedName>
    <definedName name="__tot2" localSheetId="0">'[2]EVALUACIÓN PRIVADA'!#REF!</definedName>
    <definedName name="__tot2">'[2]EVALUACIÓN PRIVADA'!#REF!</definedName>
    <definedName name="__tot3" localSheetId="0">'[2]EVALUACIÓN PRIVADA'!#REF!</definedName>
    <definedName name="__tot3">'[2]EVALUACIÓN PRIVADA'!#REF!</definedName>
    <definedName name="__UES96" localSheetId="0">#REF!</definedName>
    <definedName name="__UES96">#REF!</definedName>
    <definedName name="_1___123Graph_AFIG_D" localSheetId="0" hidden="1">#REF!</definedName>
    <definedName name="_1___123Graph_AFIG_D" hidden="1">#REF!</definedName>
    <definedName name="_1__123Graph_AFIG_D" localSheetId="0" hidden="1">#REF!</definedName>
    <definedName name="_1__123Graph_AFIG_D" hidden="1">#REF!</definedName>
    <definedName name="_2__123Graph_ATERMS_OF_TRADE" localSheetId="0" hidden="1">#REF!</definedName>
    <definedName name="_2__123Graph_ATERMS_OF_TRADE" hidden="1">#REF!</definedName>
    <definedName name="_3__123Graph_BTERMS_OF_TRADE" localSheetId="0" hidden="1">#REF!</definedName>
    <definedName name="_3__123Graph_BTERMS_OF_TRADE" hidden="1">#REF!</definedName>
    <definedName name="_4__123Graph_XFIG_D" localSheetId="0" hidden="1">#REF!</definedName>
    <definedName name="_4__123Graph_XFIG_D" hidden="1">#REF!</definedName>
    <definedName name="_5__123Graph_XTERMS_OF_TRADE" localSheetId="0" hidden="1">#REF!</definedName>
    <definedName name="_5__123Graph_XTERMS_OF_TRADE" hidden="1">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ast2">'[2]EVALUACIÓN SOCIOECONÓMICA'!#REF!</definedName>
    <definedName name="_bem98">[10]Programa!#REF!</definedName>
    <definedName name="_BOP1" localSheetId="0">#REF!</definedName>
    <definedName name="_BOP1">#REF!</definedName>
    <definedName name="_BOP2" localSheetId="0">#REF!</definedName>
    <definedName name="_BOP2">#REF!</definedName>
    <definedName name="_cap2">'[2]EVALUACIÓN PRIVADA'!#REF!</definedName>
    <definedName name="_cap3">'[2]EVALUACIÓN PRIVADA'!#REF!</definedName>
    <definedName name="_cas2" localSheetId="0">'[2]EVALUACIÓN SOCIOECONÓMICA'!#REF!</definedName>
    <definedName name="_cas2">'[2]EVALUACIÓN SOCIOECONÓMICA'!#REF!</definedName>
    <definedName name="_cas3" localSheetId="0">'[2]EVALUACIÓN SOCIOECONÓMICA'!#REF!</definedName>
    <definedName name="_cas3">'[2]EVALUACIÓN SOCIOECONÓMICA'!#REF!</definedName>
    <definedName name="_CEL96" localSheetId="0">#REF!</definedName>
    <definedName name="_CEL96">#REF!</definedName>
    <definedName name="_cud21" localSheetId="0">#REF!</definedName>
    <definedName name="_cud21">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>[10]Programa!#REF!</definedName>
    <definedName name="_dcc99" localSheetId="0">#REF!</definedName>
    <definedName name="_dcc99">#REF!</definedName>
    <definedName name="_DES2" localSheetId="0">'[2]EVALUACIÓN PRIVADA'!#REF!</definedName>
    <definedName name="_DES2">'[2]EVALUACIÓN PRIVADA'!#REF!</definedName>
    <definedName name="_DES3">'[2]EVALUACIÓN PRIVADA'!#REF!</definedName>
    <definedName name="_dic96" localSheetId="0">#REF!</definedName>
    <definedName name="_dic96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mo2004" localSheetId="0">#REF!</definedName>
    <definedName name="_emo2004">#REF!</definedName>
    <definedName name="_Fill" localSheetId="0" hidden="1">#REF!</definedName>
    <definedName name="_Fill" hidden="1">#REF!</definedName>
    <definedName name="_xlnm._FilterDatabase" localSheetId="0" hidden="1">Section_Article!$A$2:$K$999</definedName>
    <definedName name="_xlnm._FilterDatabase" hidden="1">[11]C!$P$428:$T$428</definedName>
    <definedName name="_FIS96" localSheetId="0">#REF!</definedName>
    <definedName name="_FIS96">#REF!</definedName>
    <definedName name="_Ind12" localSheetId="0">'[2]ANÁLISIS DE SENSIBILIDAD'!#REF!</definedName>
    <definedName name="_Ind12">'[2]ANÁLISIS DE SENSIBILIDAD'!#REF!</definedName>
    <definedName name="_Ind17" localSheetId="0">'[2]ANÁLISIS DE SENSIBILIDAD'!#REF!</definedName>
    <definedName name="_Ind17">'[2]ANÁLISIS DE SENSIBILIDAD'!#REF!</definedName>
    <definedName name="_Ind18" localSheetId="0">'[2]ANÁLISIS DE SENSIBILIDAD'!#REF!</definedName>
    <definedName name="_Ind18">'[2]ANÁLISIS DE SENSIBILIDAD'!#REF!</definedName>
    <definedName name="_Ind22" localSheetId="0">'[2]ANÁLISIS DE SENSIBILIDAD'!#REF!</definedName>
    <definedName name="_Ind22">'[2]ANÁLISIS DE SENSIBILIDAD'!#REF!</definedName>
    <definedName name="_Ind27" localSheetId="0">'[2]ANÁLISIS DE SENSIBILIDAD'!#REF!</definedName>
    <definedName name="_Ind27">'[2]ANÁLISIS DE SENSIBILIDAD'!#REF!</definedName>
    <definedName name="_Ind28" localSheetId="0">'[2]ANÁLISIS DE SENSIBILIDAD'!#REF!</definedName>
    <definedName name="_Ind28">'[2]ANÁLISIS DE SENSIBILIDAD'!#REF!</definedName>
    <definedName name="_Ind32" localSheetId="0">'[2]ANÁLISIS DE SENSIBILIDAD'!#REF!</definedName>
    <definedName name="_Ind32">'[2]ANÁLISIS DE SENSIBILIDAD'!#REF!</definedName>
    <definedName name="_Ind41" localSheetId="0">[2]INDICADORES!#REF!</definedName>
    <definedName name="_Ind41">[2]INDICADORES!#REF!</definedName>
    <definedName name="_Ind42" localSheetId="0">[2]INDICADORES!#REF!</definedName>
    <definedName name="_Ind42">[2]INDICADORES!#REF!</definedName>
    <definedName name="_Ind43" localSheetId="0">[2]INDICADORES!#REF!</definedName>
    <definedName name="_Ind43">[2]INDICADORES!#REF!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me98">[10]Programa!#REF!</definedName>
    <definedName name="_mk14">[12]NFPEntps!#REF!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UT1" localSheetId="0">#REF!</definedName>
    <definedName name="_OUT1">#REF!</definedName>
    <definedName name="_OUT2" localSheetId="0">'[4]Serv&amp;Trans'!#REF!</definedName>
    <definedName name="_OUT2">'[4]Serv&amp;Trans'!#REF!</definedName>
    <definedName name="_OUT3" localSheetId="0">#REF!</definedName>
    <definedName name="_OUT3">#REF!</definedName>
    <definedName name="_OUT4" localSheetId="0">#REF!</definedName>
    <definedName name="_OUT4">#REF!</definedName>
    <definedName name="_OUT5" localSheetId="0">#REF!</definedName>
    <definedName name="_OUT5">#REF!</definedName>
    <definedName name="_OUT6" localSheetId="0">#REF!</definedName>
    <definedName name="_OUT6">#REF!</definedName>
    <definedName name="_OUT7" localSheetId="0">#REF!</definedName>
    <definedName name="_OUT7">#REF!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8">[10]Programa!#REF!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el10" localSheetId="0">'[2]EVALUACIÓN SOCIOECONÓMICA'!#REF!</definedName>
    <definedName name="_sel10">'[2]EVALUACIÓN SOCIOECONÓMICA'!#REF!</definedName>
    <definedName name="_sel11" localSheetId="0">'[2]EVALUACIÓN SOCIOECONÓMICA'!#REF!</definedName>
    <definedName name="_sel11">'[2]EVALUACIÓN SOCIOECONÓMICA'!#REF!</definedName>
    <definedName name="_sel12" localSheetId="0">'[2]EVALUACIÓN PRIVADA'!#REF!</definedName>
    <definedName name="_sel12">'[2]EVALUACIÓN PRIVADA'!#REF!</definedName>
    <definedName name="_sel13" localSheetId="0">'[2]EVALUACIÓN PRIVADA'!#REF!</definedName>
    <definedName name="_sel13">'[2]EVALUACIÓN PRIVADA'!#REF!</definedName>
    <definedName name="_sel14" localSheetId="0">'[2]EVALUACIÓN PRIVADA'!#REF!</definedName>
    <definedName name="_sel14">'[2]EVALUACIÓN PRIVADA'!#REF!</definedName>
    <definedName name="_sel16" localSheetId="0">'[2]EVALUACIÓN PRIVADA'!#REF!</definedName>
    <definedName name="_sel16">'[2]EVALUACIÓN PRIVADA'!#REF!</definedName>
    <definedName name="_sel18" localSheetId="0">[2]FINANCIACIÓN!#REF!</definedName>
    <definedName name="_sel18">[2]FINANCIACIÓN!#REF!</definedName>
    <definedName name="_sel22" localSheetId="0">'[2]EVALUACIÓN PRIVADA'!#REF!</definedName>
    <definedName name="_sel22">'[2]EVALUACIÓN PRIVADA'!#REF!</definedName>
    <definedName name="_sel23" localSheetId="0">'[2]EVALUACIÓN SOCIOECONÓMICA'!#REF!</definedName>
    <definedName name="_sel23">'[2]EVALUACIÓN SOCIOECONÓMICA'!#REF!</definedName>
    <definedName name="_sel24" localSheetId="0">'[2]EVALUACIÓN SOCIOECONÓMICA'!#REF!</definedName>
    <definedName name="_sel24">'[2]EVALUACIÓN SOCIOECONÓMICA'!#REF!</definedName>
    <definedName name="_sel31" localSheetId="0">'[2]EVALUACIÓN PRIVADA'!#REF!</definedName>
    <definedName name="_sel31">'[2]EVALUACIÓN PRIVADA'!#REF!</definedName>
    <definedName name="_sel32" localSheetId="0">'[2]EVALUACIÓN PRIVADA'!#REF!</definedName>
    <definedName name="_sel32">'[2]EVALUACIÓN PRIVADA'!#REF!</definedName>
    <definedName name="_sel33" localSheetId="0">'[2]EVALUACIÓN SOCIOECONÓMICA'!#REF!</definedName>
    <definedName name="_sel33">'[2]EVALUACIÓN SOCIOECONÓMICA'!#REF!</definedName>
    <definedName name="_sel34" localSheetId="0">'[2]EVALUACIÓN SOCIOECONÓMICA'!#REF!</definedName>
    <definedName name="_sel34">'[2]EVALUACIÓN SOCIOECONÓMICA'!#REF!</definedName>
    <definedName name="_sel5" localSheetId="0">[2]ALTERNATIVAS!#REF!</definedName>
    <definedName name="_sel5">[2]ALTERNATIVAS!#REF!</definedName>
    <definedName name="_sel6" localSheetId="0">'[2]EVALUACIÓN SOCIOECONÓMICA'!#REF!</definedName>
    <definedName name="_sel6">'[2]EVALUACIÓN SOCIOECONÓMICA'!#REF!</definedName>
    <definedName name="_sel7" localSheetId="0">'[2]EVALUACIÓN SOCIOECONÓMICA'!#REF!</definedName>
    <definedName name="_sel7">'[2]EVALUACIÓN SOCIOECONÓMICA'!#REF!</definedName>
    <definedName name="_sel8" localSheetId="0">'[2]EVALUACIÓN SOCIOECONÓMICA'!#REF!</definedName>
    <definedName name="_sel8">'[2]EVALUACIÓN SOCIOECONÓMICA'!#REF!</definedName>
    <definedName name="_sel9" localSheetId="0">'[2]EVALUACIÓN SOCIOECONÓMICA'!#REF!</definedName>
    <definedName name="_sel9">'[2]EVALUACIÓN SOCIOECONÓMICA'!#REF!</definedName>
    <definedName name="_SRN96" localSheetId="0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tAB4" localSheetId="0">#REF!</definedName>
    <definedName name="_tAB4">#REF!</definedName>
    <definedName name="_tot2" localSheetId="0">'[2]EVALUACIÓN PRIVADA'!#REF!</definedName>
    <definedName name="_tot2">'[2]EVALUACIÓN PRIVADA'!#REF!</definedName>
    <definedName name="_tot3">'[2]EVALUACIÓN PRIVADA'!#REF!</definedName>
    <definedName name="_UES96" localSheetId="0">#REF!</definedName>
    <definedName name="_UES96">#REF!</definedName>
    <definedName name="_xlcn.WorksheetConnection_Annexes_Emargement.xlsxChapitre1" hidden="1">[13]!Chapitre[#Data]</definedName>
    <definedName name="_xlcn.WorksheetConnection_Annexes_Emargement.xlsxEmargement1" hidden="1">[13]!Emargement[#Data]</definedName>
    <definedName name="_xlcn.WorksheetConnection_Annexes_Emargement.xlsxMinistere1" hidden="1">[13]!Ministere[#Data]</definedName>
    <definedName name="_xlcn.WorksheetConnection_Annexes_Emargement.xlsxPouvoir1" hidden="1">[13]!Pouvoir[#Data]</definedName>
    <definedName name="_xlcn.WorksheetConnection_Annexes_Emargement.xlsxSecteur1" hidden="1">[13]!Secteur[#Data]</definedName>
    <definedName name="_xlcn.WorksheetConnection_Annexes_Emargement.xlsxSection1" hidden="1">[13]!Section[#Data]</definedName>
    <definedName name="_xlcn.WorksheetConnection_PIP.xlsxCHAPITRE1" hidden="1">[14]!CHAPITRE[#Data]</definedName>
    <definedName name="_xlcn.WorksheetConnection_PIP.xlsxFONCT1" hidden="1">[14]!FONCT[#Data]</definedName>
    <definedName name="_xlcn.WorksheetConnection_PIP.xlsxINSTANCE1" hidden="1">[14]!INSTANCE[#Data]</definedName>
    <definedName name="_xlcn.WorksheetConnection_PIP.xlsxLOCALISATION1" hidden="1">[14]!LOCALISATION[#Data]</definedName>
    <definedName name="_xlcn.WorksheetConnection_PIP.xlsxMINISTERE1" hidden="1">[14]!MINISTERE[#Data]</definedName>
    <definedName name="_xlcn.WorksheetConnection_PIP.xlsxPOUVOIR1" hidden="1">[14]!POUVOIR[#Data]</definedName>
    <definedName name="_xlcn.WorksheetConnection_PIP.xlsxPROGRAMME1" hidden="1">[14]!PROGRAMME[#Data]</definedName>
    <definedName name="_xlcn.WorksheetConnection_PIP.xlsxPROJET1" hidden="1">[14]!PROJET[#Data]</definedName>
    <definedName name="_xlcn.WorksheetConnection_PIP.xlsxREFONDATION1" hidden="1">[14]!REFONDATION[#Data]</definedName>
    <definedName name="_xlcn.WorksheetConnection_PIP.xlsxSDRP1" hidden="1">[14]!SDRP[#Data]</definedName>
    <definedName name="_xlcn.WorksheetConnection_PIP.xlsxSECTEUR1" hidden="1">[14]!SECTEUR[#Data]</definedName>
    <definedName name="_xlcn.WorksheetConnection_PIP.xlsxSECTION1" hidden="1">[14]!SECTION[#Data]</definedName>
    <definedName name="_xlcn.WorksheetConnection_PIP.xlsxTYPE1" hidden="1">[14]!TYPE[#Data]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_MPCE" localSheetId="0">#REF!</definedName>
    <definedName name="A_MPCE">#REF!</definedName>
    <definedName name="AA" localSheetId="0">#REF!</definedName>
    <definedName name="AA">#REF!</definedName>
    <definedName name="AA__Contents_and_file_description" localSheetId="0">#REF!</definedName>
    <definedName name="AA__Contents_and_file_description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aa" localSheetId="0" hidden="1">{"Riqfin97",#N/A,FALSE,"Tran";"Riqfinpro",#N/A,FALSE,"Tran"}</definedName>
    <definedName name="aaaaaaaaaa" hidden="1">{"Riqfin97",#N/A,FALSE,"Tran";"Riqfinpro",#N/A,FALSE,"Tran"}</definedName>
    <definedName name="aaaaaaaaaaaaaaaaaaaaaaaaaaaaaaaaaaaa" localSheetId="0">#REF!</definedName>
    <definedName name="aaaaaaaaaaaaaaaaaaaaaaaaaaaaaaaaaaaa">#REF!</definedName>
    <definedName name="ab">#REF!</definedName>
    <definedName name="abr">[10]Programa!#REF!</definedName>
    <definedName name="Accumulated_flows">[15]Program!#REF!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ctualNumberOfPayments" localSheetId="0">#N/A</definedName>
    <definedName name="ActualNumberOfPayments">#N/A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f" localSheetId="0" hidden="1">{"Tab1",#N/A,FALSE,"P";"Tab2",#N/A,FALSE,"P"}</definedName>
    <definedName name="af" hidden="1">{"Tab1",#N/A,FALSE,"P";"Tab2",#N/A,FALSE,"P"}</definedName>
    <definedName name="afc">OFFSET('[16]PROGR&amp;PROJETS_21-22'!$AA$7,0,0,COUNTA('[16]PROGR&amp;PROJETS_21-22'!$O:$O)+165,1)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>[10]Programa!#REF!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>[10]Programa!#REF!</definedName>
    <definedName name="ahome98j">[10]Programa!#REF!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>[10]Programa!#REF!</definedName>
    <definedName name="ahorro98j">[10]Programa!#REF!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JUST" localSheetId="0">#REF!</definedName>
    <definedName name="AJUST">#REF!</definedName>
    <definedName name="ajust0" localSheetId="0">#REF!</definedName>
    <definedName name="ajust0">#REF!</definedName>
    <definedName name="ajust1" localSheetId="0">#REF!</definedName>
    <definedName name="ajust1">#REF!</definedName>
    <definedName name="ajustsal" localSheetId="0">#REF!</definedName>
    <definedName name="ajustsal">#REF!</definedName>
    <definedName name="ajustsal_1" localSheetId="0">#REF!</definedName>
    <definedName name="ajustsal_1">#REF!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INEA" localSheetId="0">Section_Article!$D$4:$D$993</definedName>
    <definedName name="ALINEA">#REF!</definedName>
    <definedName name="alkor" localSheetId="0">[2]ALTERNATIVAS!#REF!</definedName>
    <definedName name="alkor">[2]ALTERNATIVAS!#REF!</definedName>
    <definedName name="all" localSheetId="0">#REF!</definedName>
    <definedName name="all">#REF!</definedName>
    <definedName name="alternativa" localSheetId="0">[2]ALTERNATIVAS!#REF!</definedName>
    <definedName name="alternativa">[2]ALTERNATIVAS!#REF!</definedName>
    <definedName name="AlternativaSeleccionada">'[2]ANÁLISIS DE SENSIBILIDAD'!#REF!</definedName>
    <definedName name="amortext" localSheetId="0">#REF!</definedName>
    <definedName name="amortext">#REF!</definedName>
    <definedName name="amortint" localSheetId="0">#REF!</definedName>
    <definedName name="amortint">#REF!</definedName>
    <definedName name="ANDA96" localSheetId="0">#REF!</definedName>
    <definedName name="ANDA96">#REF!</definedName>
    <definedName name="AÑO_1999" localSheetId="0">#REF!</definedName>
    <definedName name="AÑO_1999">#REF!</definedName>
    <definedName name="años2">'[2]EVALUACIÓN PRIVADA'!#REF!</definedName>
    <definedName name="años3">'[2]EVALUACIÓN PRIVADA'!#REF!</definedName>
    <definedName name="ANTECEDENTES" localSheetId="0">[2]PREPARACION!#REF!</definedName>
    <definedName name="ANTECEDENTES">[2]PREPARACION!#REF!</definedName>
    <definedName name="ANTEL96" localSheetId="0">#REF!</definedName>
    <definedName name="ANTEL96">#REF!</definedName>
    <definedName name="ANTERIEUR" localSheetId="0">Section_Article!#REF!</definedName>
    <definedName name="ANTERIEUR">[17]mensuel_section_alinea!#REF!</definedName>
    <definedName name="AOUT" localSheetId="0">Section_Article!#REF!</definedName>
    <definedName name="AOUT">#REF!</definedName>
    <definedName name="ARCHIVES">'[18]NOUVEAUX-PROGRAMMES 2012-2013_'!$F$1004</definedName>
    <definedName name="areor" localSheetId="0">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ug">[19]section_article!#REF!</definedName>
    <definedName name="AUTOMECA1" localSheetId="0">#N/A</definedName>
    <definedName name="AUTOMECA1">#N/A</definedName>
    <definedName name="Autres" localSheetId="0" hidden="1">{"Riqfin97",#N/A,FALSE,"Tran";"Riqfinpro",#N/A,FALSE,"Tran"}</definedName>
    <definedName name="Autres" hidden="1">{"Riqfin97",#N/A,FALSE,"Tran";"Riqfinpro",#N/A,FALSE,"Tran"}</definedName>
    <definedName name="AVRIL" localSheetId="0">Section_Article!#REF!</definedName>
    <definedName name="AVRIL">#REF!</definedName>
    <definedName name="b" localSheetId="0">#REF!</definedName>
    <definedName name="b">#REF!</definedName>
    <definedName name="B_MEF" localSheetId="0">#REF!</definedName>
    <definedName name="B_MEF">#REF!</definedName>
    <definedName name="B_S" localSheetId="0">#REF!</definedName>
    <definedName name="B_S">#REF!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nk_soundness" localSheetId="0">#REF!</definedName>
    <definedName name="Bank_soundness">#REF!</definedName>
    <definedName name="BaseYear" localSheetId="0">#REF!</definedName>
    <definedName name="BaseYear">#REF!</definedName>
    <definedName name="Basic_Data" localSheetId="0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__Data_Exports_from_Real__Sector_File" localSheetId="0">#REF!</definedName>
    <definedName name="BB__Data_Exports_from_Real__Sector_File">#REF!</definedName>
    <definedName name="BB__Data_Imports_from_BOP_File" localSheetId="0">#REF!</definedName>
    <definedName name="BB__Data_Imports_from_BOP_File">#REF!</definedName>
    <definedName name="BB__Data_Imports_from_Fiscal_File" localSheetId="0">#REF!</definedName>
    <definedName name="BB__Data_Imports_from_Fiscal_File">#REF!</definedName>
    <definedName name="BB__Data_Imports_from_Monetary_File" localSheetId="0">#REF!</definedName>
    <definedName name="BB__Data_Imports_from_Monetary_File">#REF!</definedName>
    <definedName name="BB__Data_inputs_for_projections" localSheetId="0">#REF!</definedName>
    <definedName name="BB__Data_inputs_for_projections">#REF!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CA">#N/A</definedName>
    <definedName name="BCA_GDP">#N/A</definedName>
    <definedName name="bcaeinicial2" localSheetId="0">'[2]EVALUACIÓN PRIVADA'!#REF!</definedName>
    <definedName name="bcaeinicial2">'[2]EVALUACIÓN PRIVADA'!#REF!</definedName>
    <definedName name="bcaeinicial3" localSheetId="0">'[2]EVALUACIÓN PRIVADA'!#REF!</definedName>
    <definedName name="bcaeinicial3">'[2]EVALUACIÓN PRIVADA'!#REF!</definedName>
    <definedName name="bcaminicial2" localSheetId="0">'[2]EVALUACIÓN PRIVADA'!#REF!</definedName>
    <definedName name="bcaminicial2">'[2]EVALUACIÓN PRIVADA'!#REF!</definedName>
    <definedName name="bcaminicial3" localSheetId="0">'[2]EVALUACIÓN PRIVADA'!#REF!</definedName>
    <definedName name="bcaminicial3">'[2]EVALUACIÓN PRIVADA'!#REF!</definedName>
    <definedName name="bcos" localSheetId="0">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 localSheetId="0">[10]Programa!#REF!</definedName>
    <definedName name="bem">[10]Programa!#REF!</definedName>
    <definedName name="BENE">[20]Liste!#REF!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OFFSET('[16]PROGR&amp;PROJETS_21-22'!$AD$7,0,0,COUNTA('[16]PROGR&amp;PROJETS_21-22'!$O:$O)+165,1)</definedName>
    <definedName name="BK">#N/A</definedName>
    <definedName name="BKF">#N/A</definedName>
    <definedName name="BMG">[21]Q6!$E$28:$AH$28</definedName>
    <definedName name="BMII">#N/A</definedName>
    <definedName name="BMIIB">#N/A</definedName>
    <definedName name="BMIIG">#N/A</definedName>
    <definedName name="BOP" localSheetId="0">#REF!</definedName>
    <definedName name="BOP">#REF!</definedName>
    <definedName name="BOP_Q96" localSheetId="0">#REF!</definedName>
    <definedName name="BOP_Q96">#REF!</definedName>
    <definedName name="BOP_Q97" localSheetId="0">#REF!</definedName>
    <definedName name="BOP_Q97">#REF!</definedName>
    <definedName name="BOP_SUM" localSheetId="0">#REF!</definedName>
    <definedName name="BOP_SUM">#REF!</definedName>
    <definedName name="BRH">#N/A</definedName>
    <definedName name="BXG">[21]Q6!$E$26:$AH$26</definedName>
    <definedName name="C_MARNDR" localSheetId="0">#REF!</definedName>
    <definedName name="C_MARNDR">#REF!</definedName>
    <definedName name="caep2" localSheetId="0">'[2]EVALUACIÓN PRIVADA'!#REF!</definedName>
    <definedName name="caep2">'[2]EVALUACIÓN PRIVADA'!#REF!</definedName>
    <definedName name="caep3" localSheetId="0">'[2]EVALUACIÓN PRIVADA'!#REF!</definedName>
    <definedName name="caep3">'[2]EVALUACIÓN PRIVADA'!#REF!</definedName>
    <definedName name="caes2" localSheetId="0">'[2]EVALUACIÓN SOCIOECONÓMICA'!#REF!</definedName>
    <definedName name="caes2">'[2]EVALUACIÓN SOCIOECONÓMICA'!#REF!</definedName>
    <definedName name="caes3" localSheetId="0">'[2]EVALUACIÓN SOCIOECONÓMICA'!#REF!</definedName>
    <definedName name="caes3">'[2]EVALUACIÓN SOCIOECONÓMICA'!#REF!</definedName>
    <definedName name="CAJA" localSheetId="0">#REF!</definedName>
    <definedName name="CAJA">#REF!</definedName>
    <definedName name="calcNGS_NGDP">#N/A</definedName>
    <definedName name="CAT" localSheetId="0">#REF!</definedName>
    <definedName name="CAT">#REF!</definedName>
    <definedName name="categorie" localSheetId="0">OFFSET([22]Code!$A$2,0,0,COUNTA([22]Code!$A:$A)-1,1)</definedName>
    <definedName name="categorie">OFFSET([23]Code!$A$2,0,0,COUNTA([23]Code!$A:$A)-1,1)</definedName>
    <definedName name="categoriedesc" localSheetId="0">OFFSET([22]Code!$A$2,0,0,COUNTA([22]Code!$A:$A)-1,2)</definedName>
    <definedName name="categoriedesc">OFFSET([23]Code!$A$2,0,0,COUNTA([23]Code!$A:$A)-1,2)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0">#REF!</definedName>
    <definedName name="CC_1">#REF!</definedName>
    <definedName name="CC_1__CPI_data" localSheetId="0">#REF!</definedName>
    <definedName name="CC_1__CPI_data">#REF!</definedName>
    <definedName name="CC_1__GDP_by_Final_Demand_Component" localSheetId="0">#REF!</definedName>
    <definedName name="CC_1__GDP_by_Final_Demand_Component">#REF!</definedName>
    <definedName name="CC_1__Gross_Domestic_Investment" localSheetId="0">#REF!</definedName>
    <definedName name="CC_1__Gross_Domestic_Investment">#REF!</definedName>
    <definedName name="CC_1__National_Income_at_current_prices" localSheetId="0">#REF!</definedName>
    <definedName name="CC_1__National_Income_at_current_prices">#REF!</definedName>
    <definedName name="CC_1__Real_GDP_by_Sector" localSheetId="0">#REF!</definedName>
    <definedName name="CC_1__Real_GDP_by_Sector">#REF!</definedName>
    <definedName name="CC_1__Selected_Wage_Indicators" localSheetId="0">#REF!</definedName>
    <definedName name="CC_1__Selected_Wage_Indicators">#REF!</definedName>
    <definedName name="CC_1__Statistics_Agriculture" localSheetId="0">#REF!</definedName>
    <definedName name="CC_1__Statistics_Agriculture">#REF!</definedName>
    <definedName name="CC_1__Statistics_Manufacturing_Production" localSheetId="0">#REF!</definedName>
    <definedName name="CC_1__Statistics_Manufacturing_Production">#REF!</definedName>
    <definedName name="CC_2" localSheetId="0">#REF!</definedName>
    <definedName name="CC_2">#REF!</definedName>
    <definedName name="ccbccr" localSheetId="0">#REF!</definedName>
    <definedName name="ccbccr">#REF!</definedName>
    <definedName name="ccc">#N/A</definedName>
    <definedName name="cccc">#N/A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cccccccccccccccccccc" localSheetId="0" hidden="1">{"Minpmon",#N/A,FALSE,"Monthinput"}</definedName>
    <definedName name="ccccccccccccccccccccccc" hidden="1">{"Minpmon",#N/A,FALSE,"Monthinput"}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>[10]Programa!#REF!</definedName>
    <definedName name="ccme98j">[10]Programa!#REF!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Code">[24]Codes!$A$2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lda0">[2]PREPARACION!#REF!</definedName>
    <definedName name="celda10">'[2]EVALUACIÓN SOCIOECONÓMICA'!#REF!</definedName>
    <definedName name="celda10a" localSheetId="0">'[2]EVALUACIÓN SOCIOECONÓMICA'!#REF!</definedName>
    <definedName name="celda10a">'[2]EVALUACIÓN SOCIOECONÓMICA'!#REF!</definedName>
    <definedName name="celda11" localSheetId="0">'[2]EVALUACIÓN SOCIOECONÓMICA'!#REF!</definedName>
    <definedName name="celda11">'[2]EVALUACIÓN SOCIOECONÓMICA'!#REF!</definedName>
    <definedName name="celda11a" localSheetId="0">'[2]EVALUACIÓN SOCIOECONÓMICA'!#REF!</definedName>
    <definedName name="celda11a">'[2]EVALUACIÓN SOCIOECONÓMICA'!#REF!</definedName>
    <definedName name="celda12" localSheetId="0">'[2]EVALUACIÓN PRIVADA'!#REF!</definedName>
    <definedName name="celda12">'[2]EVALUACIÓN PRIVADA'!#REF!</definedName>
    <definedName name="celda12a" localSheetId="0">'[2]EVALUACIÓN PRIVADA'!#REF!</definedName>
    <definedName name="celda12a">'[2]EVALUACIÓN PRIVADA'!#REF!</definedName>
    <definedName name="celda13" localSheetId="0">'[2]EVALUACIÓN PRIVADA'!#REF!</definedName>
    <definedName name="celda13">'[2]EVALUACIÓN PRIVADA'!#REF!</definedName>
    <definedName name="celda13a" localSheetId="0">'[2]EVALUACIÓN PRIVADA'!#REF!</definedName>
    <definedName name="celda13a">'[2]EVALUACIÓN PRIVADA'!#REF!</definedName>
    <definedName name="celda14" localSheetId="0">'[2]EVALUACIÓN PRIVADA'!#REF!</definedName>
    <definedName name="celda14">'[2]EVALUACIÓN PRIVADA'!#REF!</definedName>
    <definedName name="celda14a" localSheetId="0">'[2]EVALUACIÓN PRIVADA'!#REF!</definedName>
    <definedName name="celda14a">'[2]EVALUACIÓN PRIVADA'!#REF!</definedName>
    <definedName name="celda15" localSheetId="0">'[2]EVALUACIÓN PRIVADA'!#REF!</definedName>
    <definedName name="celda15">'[2]EVALUACIÓN PRIVADA'!#REF!</definedName>
    <definedName name="celda16" localSheetId="0">'[2]EVALUACIÓN PRIVADA'!#REF!</definedName>
    <definedName name="celda16">'[2]EVALUACIÓN PRIVADA'!#REF!</definedName>
    <definedName name="celda16a" localSheetId="0">'[2]EVALUACIÓN PRIVADA'!#REF!</definedName>
    <definedName name="celda16a">'[2]EVALUACIÓN PRIVADA'!#REF!</definedName>
    <definedName name="celda18" localSheetId="0">[2]FINANCIACIÓN!#REF!</definedName>
    <definedName name="celda18">[2]FINANCIACIÓN!#REF!</definedName>
    <definedName name="celda18b" localSheetId="0">[2]FINANCIACIÓN!#REF!</definedName>
    <definedName name="celda18b">[2]FINANCIACIÓN!#REF!</definedName>
    <definedName name="celda19" localSheetId="0">[2]PREPARACION!#REF!</definedName>
    <definedName name="celda19">[2]PREPARACION!#REF!</definedName>
    <definedName name="celda20" localSheetId="0">[2]ALTERNATIVAS!#REF!</definedName>
    <definedName name="celda20">[2]ALTERNATIVAS!#REF!</definedName>
    <definedName name="celda21c" localSheetId="0">'[2]EVALUACIÓN PRIVADA'!#REF!</definedName>
    <definedName name="celda21c">'[2]EVALUACIÓN PRIVADA'!#REF!</definedName>
    <definedName name="celda22" localSheetId="0">'[2]EVALUACIÓN PRIVADA'!#REF!</definedName>
    <definedName name="celda22">'[2]EVALUACIÓN PRIVADA'!#REF!</definedName>
    <definedName name="celda22a" localSheetId="0">'[2]EVALUACIÓN PRIVADA'!#REF!</definedName>
    <definedName name="celda22a">'[2]EVALUACIÓN PRIVADA'!#REF!</definedName>
    <definedName name="celda22b" localSheetId="0">'[2]EVALUACIÓN PRIVADA'!#REF!</definedName>
    <definedName name="celda22b">'[2]EVALUACIÓN PRIVADA'!#REF!</definedName>
    <definedName name="celda22c" localSheetId="0">'[2]EVALUACIÓN PRIVADA'!#REF!</definedName>
    <definedName name="celda22c">'[2]EVALUACIÓN PRIVADA'!#REF!</definedName>
    <definedName name="celda22d" localSheetId="0">'[2]EVALUACIÓN PRIVADA'!#REF!</definedName>
    <definedName name="celda22d">'[2]EVALUACIÓN PRIVADA'!#REF!</definedName>
    <definedName name="celda22e" localSheetId="0">'[2]EVALUACIÓN PRIVADA'!#REF!</definedName>
    <definedName name="celda22e">'[2]EVALUACIÓN PRIVADA'!#REF!</definedName>
    <definedName name="celda22f" localSheetId="0">'[2]EVALUACIÓN PRIVADA'!#REF!</definedName>
    <definedName name="celda22f">'[2]EVALUACIÓN PRIVADA'!#REF!</definedName>
    <definedName name="celda22g" localSheetId="0">'[2]EVALUACIÓN PRIVADA'!#REF!</definedName>
    <definedName name="celda22g">'[2]EVALUACIÓN PRIVADA'!#REF!</definedName>
    <definedName name="celda22h" localSheetId="0">'[2]EVALUACIÓN PRIVADA'!#REF!</definedName>
    <definedName name="celda22h">'[2]EVALUACIÓN PRIVADA'!#REF!</definedName>
    <definedName name="celda22i" localSheetId="0">'[2]EVALUACIÓN PRIVADA'!#REF!</definedName>
    <definedName name="celda22i">'[2]EVALUACIÓN PRIVADA'!#REF!</definedName>
    <definedName name="celda22j" localSheetId="0">'[2]EVALUACIÓN PRIVADA'!#REF!</definedName>
    <definedName name="celda22j">'[2]EVALUACIÓN PRIVADA'!#REF!</definedName>
    <definedName name="celda23" localSheetId="0">'[2]EVALUACIÓN SOCIOECONÓMICA'!#REF!</definedName>
    <definedName name="celda23">'[2]EVALUACIÓN SOCIOECONÓMICA'!#REF!</definedName>
    <definedName name="celda23a" localSheetId="0">'[2]EVALUACIÓN SOCIOECONÓMICA'!#REF!</definedName>
    <definedName name="celda23a">'[2]EVALUACIÓN SOCIOECONÓMICA'!#REF!</definedName>
    <definedName name="celda23b" localSheetId="0">'[2]EVALUACIÓN SOCIOECONÓMICA'!#REF!</definedName>
    <definedName name="celda23b">'[2]EVALUACIÓN SOCIOECONÓMICA'!#REF!</definedName>
    <definedName name="celda23c" localSheetId="0">'[2]EVALUACIÓN SOCIOECONÓMICA'!#REF!</definedName>
    <definedName name="celda23c">'[2]EVALUACIÓN SOCIOECONÓMICA'!#REF!</definedName>
    <definedName name="celda24" localSheetId="0">'[2]EVALUACIÓN SOCIOECONÓMICA'!#REF!</definedName>
    <definedName name="celda24">'[2]EVALUACIÓN SOCIOECONÓMICA'!#REF!</definedName>
    <definedName name="celda24a" localSheetId="0">'[2]EVALUACIÓN SOCIOECONÓMICA'!#REF!</definedName>
    <definedName name="celda24a">'[2]EVALUACIÓN SOCIOECONÓMICA'!#REF!</definedName>
    <definedName name="celda24b" localSheetId="0">'[2]EVALUACIÓN SOCIOECONÓMICA'!#REF!</definedName>
    <definedName name="celda24b">'[2]EVALUACIÓN SOCIOECONÓMICA'!#REF!</definedName>
    <definedName name="celda24c" localSheetId="0">'[2]EVALUACIÓN SOCIOECONÓMICA'!#REF!</definedName>
    <definedName name="celda24c">'[2]EVALUACIÓN SOCIOECONÓMICA'!#REF!</definedName>
    <definedName name="celda24d" localSheetId="0">'[2]EVALUACIÓN SOCIOECONÓMICA'!#REF!</definedName>
    <definedName name="celda24d">'[2]EVALUACIÓN SOCIOECONÓMICA'!#REF!</definedName>
    <definedName name="celda24e" localSheetId="0">'[2]EVALUACIÓN SOCIOECONÓMICA'!#REF!</definedName>
    <definedName name="celda24e">'[2]EVALUACIÓN SOCIOECONÓMICA'!#REF!</definedName>
    <definedName name="celda24f" localSheetId="0">'[2]EVALUACIÓN SOCIOECONÓMICA'!#REF!</definedName>
    <definedName name="celda24f">'[2]EVALUACIÓN SOCIOECONÓMICA'!#REF!</definedName>
    <definedName name="celda24g" localSheetId="0">'[2]EVALUACIÓN SOCIOECONÓMICA'!#REF!</definedName>
    <definedName name="celda24g">'[2]EVALUACIÓN SOCIOECONÓMICA'!#REF!</definedName>
    <definedName name="celda24h" localSheetId="0">'[2]EVALUACIÓN SOCIOECONÓMICA'!#REF!</definedName>
    <definedName name="celda24h">'[2]EVALUACIÓN SOCIOECONÓMICA'!#REF!</definedName>
    <definedName name="celda25" localSheetId="0">'[2]EVALUACIÓN SOCIOECONÓMICA'!#REF!</definedName>
    <definedName name="celda25">'[2]EVALUACIÓN SOCIOECONÓMICA'!#REF!</definedName>
    <definedName name="celda26" localSheetId="0">'[2]EVALUACIÓN SOCIOECONÓMICA'!#REF!</definedName>
    <definedName name="celda26">'[2]EVALUACIÓN SOCIOECONÓMICA'!#REF!</definedName>
    <definedName name="celda27" localSheetId="0">'[2]EVALUACIÓN SOCIOECONÓMICA'!#REF!</definedName>
    <definedName name="celda27">'[2]EVALUACIÓN SOCIOECONÓMICA'!#REF!</definedName>
    <definedName name="celda28" localSheetId="0">'[2]EVALUACIÓN SOCIOECONÓMICA'!#REF!</definedName>
    <definedName name="celda28">'[2]EVALUACIÓN SOCIOECONÓMICA'!#REF!</definedName>
    <definedName name="celda29" localSheetId="0">'[2]EVALUACIÓN PRIVADA'!#REF!</definedName>
    <definedName name="celda29">'[2]EVALUACIÓN PRIVADA'!#REF!</definedName>
    <definedName name="celda2h" localSheetId="0">'[2]EVALUACIÓN PRIVADA'!#REF!</definedName>
    <definedName name="celda2h">'[2]EVALUACIÓN PRIVADA'!#REF!</definedName>
    <definedName name="celda2i" localSheetId="0">'[2]EVALUACIÓN PRIVADA'!#REF!</definedName>
    <definedName name="celda2i">'[2]EVALUACIÓN PRIVADA'!#REF!</definedName>
    <definedName name="celda30" localSheetId="0">'[2]EVALUACIÓN PRIVADA'!#REF!</definedName>
    <definedName name="celda30">'[2]EVALUACIÓN PRIVADA'!#REF!</definedName>
    <definedName name="celda31" localSheetId="0">'[2]EVALUACIÓN PRIVADA'!#REF!</definedName>
    <definedName name="celda31">'[2]EVALUACIÓN PRIVADA'!#REF!</definedName>
    <definedName name="celda31a" localSheetId="0">'[2]EVALUACIÓN PRIVADA'!#REF!</definedName>
    <definedName name="celda31a">'[2]EVALUACIÓN PRIVADA'!#REF!</definedName>
    <definedName name="celda31b" localSheetId="0">'[2]EVALUACIÓN PRIVADA'!#REF!</definedName>
    <definedName name="celda31b">'[2]EVALUACIÓN PRIVADA'!#REF!</definedName>
    <definedName name="celda31c" localSheetId="0">'[2]EVALUACIÓN PRIVADA'!#REF!</definedName>
    <definedName name="celda31c">'[2]EVALUACIÓN PRIVADA'!#REF!</definedName>
    <definedName name="celda32" localSheetId="0">'[2]EVALUACIÓN PRIVADA'!#REF!</definedName>
    <definedName name="celda32">'[2]EVALUACIÓN PRIVADA'!#REF!</definedName>
    <definedName name="celda32a" localSheetId="0">'[2]EVALUACIÓN PRIVADA'!#REF!</definedName>
    <definedName name="celda32a">'[2]EVALUACIÓN PRIVADA'!#REF!</definedName>
    <definedName name="celda32b" localSheetId="0">'[2]EVALUACIÓN PRIVADA'!#REF!</definedName>
    <definedName name="celda32b">'[2]EVALUACIÓN PRIVADA'!#REF!</definedName>
    <definedName name="celda32c" localSheetId="0">'[2]EVALUACIÓN PRIVADA'!#REF!</definedName>
    <definedName name="celda32c">'[2]EVALUACIÓN PRIVADA'!#REF!</definedName>
    <definedName name="celda32d" localSheetId="0">'[2]EVALUACIÓN PRIVADA'!#REF!</definedName>
    <definedName name="celda32d">'[2]EVALUACIÓN PRIVADA'!#REF!</definedName>
    <definedName name="celda32e" localSheetId="0">'[2]EVALUACIÓN PRIVADA'!#REF!</definedName>
    <definedName name="celda32e">'[2]EVALUACIÓN PRIVADA'!#REF!</definedName>
    <definedName name="celda32f" localSheetId="0">'[2]EVALUACIÓN PRIVADA'!#REF!</definedName>
    <definedName name="celda32f">'[2]EVALUACIÓN PRIVADA'!#REF!</definedName>
    <definedName name="celda32g" localSheetId="0">'[2]EVALUACIÓN PRIVADA'!#REF!</definedName>
    <definedName name="celda32g">'[2]EVALUACIÓN PRIVADA'!#REF!</definedName>
    <definedName name="celda32h" localSheetId="0">'[2]EVALUACIÓN PRIVADA'!#REF!</definedName>
    <definedName name="celda32h">'[2]EVALUACIÓN PRIVADA'!#REF!</definedName>
    <definedName name="celda32i" localSheetId="0">'[2]EVALUACIÓN PRIVADA'!#REF!</definedName>
    <definedName name="celda32i">'[2]EVALUACIÓN PRIVADA'!#REF!</definedName>
    <definedName name="celda32j" localSheetId="0">'[2]EVALUACIÓN PRIVADA'!#REF!</definedName>
    <definedName name="celda32j">'[2]EVALUACIÓN PRIVADA'!#REF!</definedName>
    <definedName name="celda33" localSheetId="0">'[2]EVALUACIÓN SOCIOECONÓMICA'!#REF!</definedName>
    <definedName name="celda33">'[2]EVALUACIÓN SOCIOECONÓMICA'!#REF!</definedName>
    <definedName name="celda33a" localSheetId="0">'[2]EVALUACIÓN SOCIOECONÓMICA'!#REF!</definedName>
    <definedName name="celda33a">'[2]EVALUACIÓN SOCIOECONÓMICA'!#REF!</definedName>
    <definedName name="celda33b" localSheetId="0">'[2]EVALUACIÓN SOCIOECONÓMICA'!#REF!</definedName>
    <definedName name="celda33b">'[2]EVALUACIÓN SOCIOECONÓMICA'!#REF!</definedName>
    <definedName name="celda33c" localSheetId="0">'[2]EVALUACIÓN SOCIOECONÓMICA'!#REF!</definedName>
    <definedName name="celda33c">'[2]EVALUACIÓN SOCIOECONÓMICA'!#REF!</definedName>
    <definedName name="celda34" localSheetId="0">'[2]EVALUACIÓN SOCIOECONÓMICA'!#REF!</definedName>
    <definedName name="celda34">'[2]EVALUACIÓN SOCIOECONÓMICA'!#REF!</definedName>
    <definedName name="celda34a" localSheetId="0">'[2]EVALUACIÓN SOCIOECONÓMICA'!#REF!</definedName>
    <definedName name="celda34a">'[2]EVALUACIÓN SOCIOECONÓMICA'!#REF!</definedName>
    <definedName name="celda34b" localSheetId="0">'[2]EVALUACIÓN SOCIOECONÓMICA'!#REF!</definedName>
    <definedName name="celda34b">'[2]EVALUACIÓN SOCIOECONÓMICA'!#REF!</definedName>
    <definedName name="celda34c" localSheetId="0">'[2]EVALUACIÓN SOCIOECONÓMICA'!#REF!</definedName>
    <definedName name="celda34c">'[2]EVALUACIÓN SOCIOECONÓMICA'!#REF!</definedName>
    <definedName name="celda34d" localSheetId="0">'[2]EVALUACIÓN SOCIOECONÓMICA'!#REF!</definedName>
    <definedName name="celda34d">'[2]EVALUACIÓN SOCIOECONÓMICA'!#REF!</definedName>
    <definedName name="celda34e" localSheetId="0">'[2]EVALUACIÓN SOCIOECONÓMICA'!#REF!</definedName>
    <definedName name="celda34e">'[2]EVALUACIÓN SOCIOECONÓMICA'!#REF!</definedName>
    <definedName name="celda34f" localSheetId="0">'[2]EVALUACIÓN SOCIOECONÓMICA'!#REF!</definedName>
    <definedName name="celda34f">'[2]EVALUACIÓN SOCIOECONÓMICA'!#REF!</definedName>
    <definedName name="celda34g" localSheetId="0">'[2]EVALUACIÓN SOCIOECONÓMICA'!#REF!</definedName>
    <definedName name="celda34g">'[2]EVALUACIÓN SOCIOECONÓMICA'!#REF!</definedName>
    <definedName name="celda34h" localSheetId="0">'[2]EVALUACIÓN SOCIOECONÓMICA'!#REF!</definedName>
    <definedName name="celda34h">'[2]EVALUACIÓN SOCIOECONÓMICA'!#REF!</definedName>
    <definedName name="celda35" localSheetId="0">[2]FINANCIACIÓN!#REF!</definedName>
    <definedName name="celda35">[2]FINANCIACIÓN!#REF!</definedName>
    <definedName name="Celda36" localSheetId="0">[2]ALTERNATIVAS!#REF!</definedName>
    <definedName name="Celda36">[2]ALTERNATIVAS!#REF!</definedName>
    <definedName name="celda37" localSheetId="0">[2]ALTERNATIVAS!#REF!</definedName>
    <definedName name="celda37">[2]ALTERNATIVAS!#REF!</definedName>
    <definedName name="celda38" localSheetId="0">[2]ALTERNATIVAS!#REF!</definedName>
    <definedName name="celda38">[2]ALTERNATIVAS!#REF!</definedName>
    <definedName name="celda5" localSheetId="0">[2]ALTERNATIVAS!#REF!</definedName>
    <definedName name="celda5">[2]ALTERNATIVAS!#REF!</definedName>
    <definedName name="celda6" localSheetId="0">'[2]EVALUACIÓN SOCIOECONÓMICA'!#REF!</definedName>
    <definedName name="celda6">'[2]EVALUACIÓN SOCIOECONÓMICA'!#REF!</definedName>
    <definedName name="celda6a" localSheetId="0">'[2]EVALUACIÓN SOCIOECONÓMICA'!#REF!</definedName>
    <definedName name="celda6a">'[2]EVALUACIÓN SOCIOECONÓMICA'!#REF!</definedName>
    <definedName name="celda7" localSheetId="0">'[2]EVALUACIÓN SOCIOECONÓMICA'!#REF!</definedName>
    <definedName name="celda7">'[2]EVALUACIÓN SOCIOECONÓMICA'!#REF!</definedName>
    <definedName name="celda7a" localSheetId="0">'[2]EVALUACIÓN SOCIOECONÓMICA'!#REF!</definedName>
    <definedName name="celda7a">'[2]EVALUACIÓN SOCIOECONÓMICA'!#REF!</definedName>
    <definedName name="celda8" localSheetId="0">'[2]EVALUACIÓN SOCIOECONÓMICA'!#REF!</definedName>
    <definedName name="celda8">'[2]EVALUACIÓN SOCIOECONÓMICA'!#REF!</definedName>
    <definedName name="celda8a" localSheetId="0">'[2]EVALUACIÓN SOCIOECONÓMICA'!#REF!</definedName>
    <definedName name="celda8a">'[2]EVALUACIÓN SOCIOECONÓMICA'!#REF!</definedName>
    <definedName name="celda9" localSheetId="0">'[2]EVALUACIÓN SOCIOECONÓMICA'!#REF!</definedName>
    <definedName name="celda9">'[2]EVALUACIÓN SOCIOECONÓMICA'!#REF!</definedName>
    <definedName name="celda9a" localSheetId="0">'[2]EVALUACIÓN SOCIOECONÓMICA'!#REF!</definedName>
    <definedName name="celda9a">'[2]EVALUACIÓN SOCIOECONÓMICA'!#REF!</definedName>
    <definedName name="celdacontrol2" localSheetId="0">'[2]EVALUACIÓN SOCIOECONÓMICA'!#REF!</definedName>
    <definedName name="celdacontrol2">'[2]EVALUACIÓN SOCIOECONÓMICA'!#REF!</definedName>
    <definedName name="celdacontrol3" localSheetId="0">'[2]EVALUACIÓN SOCIOECONÓMICA'!#REF!</definedName>
    <definedName name="celdacontrol3">'[2]EVALUACIÓN SOCIOECONÓMICA'!#REF!</definedName>
    <definedName name="celdatotal" localSheetId="0">'[2]EVALUACIÓN SOCIOECONÓMICA'!#REF!</definedName>
    <definedName name="celdatotal">'[2]EVALUACIÓN SOCIOECONÓMICA'!#REF!</definedName>
    <definedName name="celdatotal2" localSheetId="0">'[2]EVALUACIÓN SOCIOECONÓMICA'!#REF!</definedName>
    <definedName name="celdatotal2">'[2]EVALUACIÓN SOCIOECONÓMICA'!#REF!</definedName>
    <definedName name="celdatotal3" localSheetId="0">'[2]EVALUACIÓN SOCIOECONÓMICA'!#REF!</definedName>
    <definedName name="celdatotal3">'[2]EVALUACIÓN SOCIOECONÓMICA'!#REF!</definedName>
    <definedName name="celdatotal4" localSheetId="0">'[2]EVALUACIÓN PRIVADA'!#REF!</definedName>
    <definedName name="celdatotal4">'[2]EVALUACIÓN PRIVADA'!#REF!</definedName>
    <definedName name="celdatotal5" localSheetId="0">'[2]EVALUACIÓN PRIVADA'!#REF!</definedName>
    <definedName name="celdatotal5">'[2]EVALUACIÓN PRIVADA'!#REF!</definedName>
    <definedName name="celdatotal6" localSheetId="0">'[2]EVALUACIÓN PRIVADA'!#REF!</definedName>
    <definedName name="celdatotal6">'[2]EVALUACIÓN PRIVADA'!#REF!</definedName>
    <definedName name="celdax" localSheetId="0">[2]PREPARACION!#REF!</definedName>
    <definedName name="celdax">[2]PREPARACION!#REF!</definedName>
    <definedName name="celdaxa" localSheetId="0">[2]PREPARACION!#REF!</definedName>
    <definedName name="celdaxa">[2]PREPARACION!#REF!</definedName>
    <definedName name="CENGOVT" localSheetId="0">#REF!</definedName>
    <definedName name="CENGOVT">#REF!</definedName>
    <definedName name="CEP" localSheetId="0">#REF!</definedName>
    <definedName name="CEP">#REF!</definedName>
    <definedName name="CEPA96" localSheetId="0">#REF!</definedName>
    <definedName name="CEPA96">#REF!</definedName>
    <definedName name="CGBUDG" localSheetId="0">#REF!</definedName>
    <definedName name="CGBUDG">#REF!</definedName>
    <definedName name="CGBUDG_" localSheetId="0">#REF!</definedName>
    <definedName name="CGBUDG_">#REF!</definedName>
    <definedName name="CGEXBUDG" localSheetId="0">#REF!</definedName>
    <definedName name="CGEXBUDG">#REF!</definedName>
    <definedName name="CGFIS" localSheetId="0">#REF!</definedName>
    <definedName name="CGFIS">#REF!</definedName>
    <definedName name="CGNRP" localSheetId="0">#REF!</definedName>
    <definedName name="CGNRP">#REF!</definedName>
    <definedName name="CHAPITRE" localSheetId="0">#REF!</definedName>
    <definedName name="CHAPITRE">#REF!</definedName>
    <definedName name="CHAPITRE_">[25]FEV06!$B$12</definedName>
    <definedName name="CHAPITRE1">'[26]solde des crédits'!$B$12</definedName>
    <definedName name="chapitredesc" localSheetId="0">OFFSET([22]Code!$G$2,0,0,COUNTA([22]Code!$G:$G)-1,2)</definedName>
    <definedName name="chapitredesc">OFFSET([23]Code!$G$2,0,0,COUNTA([23]Code!$G:$G)-1,2)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ode">OFFSET([16]dataPIP!$A$2,0,0,COUNTA([16]dataPIP!$A:$A)-1,1)</definedName>
    <definedName name="code_2">OFFSET('[16]PROGR&amp;PROJETS_21-22'!$O$7,0,0,COUNTA('[16]PROGR&amp;PROJETS_21-22'!$O:$O)+165,1)</definedName>
    <definedName name="ColumnTitle1">#REF!</definedName>
    <definedName name="componentes">[2]ALTERNATIVAS!#REF!</definedName>
    <definedName name="componentes2">[2]ALTERNATIVAS!#REF!</definedName>
    <definedName name="componentes3" localSheetId="0">[2]ALTERNATIVAS!#REF!</definedName>
    <definedName name="componentes3">[2]ALTERNATIVAS!#REF!</definedName>
    <definedName name="conor" localSheetId="0">#REF!</definedName>
    <definedName name="conor">#REF!</definedName>
    <definedName name="cons" localSheetId="0">#REF!</definedName>
    <definedName name="cons">#REF!</definedName>
    <definedName name="COUNTER" localSheetId="0">#REF!</definedName>
    <definedName name="COUNTER">#REF!</definedName>
    <definedName name="CountryName" localSheetId="0">#REF!</definedName>
    <definedName name="CountryName">#REF!</definedName>
    <definedName name="CPI" localSheetId="0">#REF!</definedName>
    <definedName name="CPI">#REF!</definedName>
    <definedName name="CPICUM" localSheetId="0">#REF!</definedName>
    <definedName name="CPICUM">#REF!</definedName>
    <definedName name="cppc">'[2]EVALUACIÓN SOCIOECONÓMICA'!#REF!</definedName>
    <definedName name="cppc2">'[2]EVALUACIÓN SOCIOECONÓMICA'!#REF!</definedName>
    <definedName name="cppc3" localSheetId="0">'[2]EVALUACIÓN SOCIOECONÓMICA'!#REF!</definedName>
    <definedName name="cppc3">'[2]EVALUACIÓN SOCIOECONÓMICA'!#REF!</definedName>
    <definedName name="cppcp" localSheetId="0">'[2]EVALUACIÓN PRIVADA'!#REF!</definedName>
    <definedName name="cppcp">'[2]EVALUACIÓN PRIVADA'!#REF!</definedName>
    <definedName name="CRECWM">[27]SUPUESTOS!A$15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[10]Programa!#REF!</definedName>
    <definedName name="cred98">[10]Programa!#REF!</definedName>
    <definedName name="cred98j" localSheetId="0">[10]Programa!#REF!</definedName>
    <definedName name="cred98j">[10]Programa!#REF!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CSCCA" localSheetId="0">#REF!</definedName>
    <definedName name="CSCCA">#REF!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I" localSheetId="0">#REF!</definedName>
    <definedName name="CUADROI">#REF!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ULTES" localSheetId="0">#REF!</definedName>
    <definedName name="CULTES">#REF!</definedName>
    <definedName name="CurrVintage">[24]Current!$D$66</definedName>
    <definedName name="D" localSheetId="0">'[28]PIB EN CORR'!#REF!</definedName>
    <definedName name="D">'[28]PIB EN CORR'!#REF!</definedName>
    <definedName name="D_MTPTC" localSheetId="0">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Bproj">#N/A</definedName>
    <definedName name="dcc98j">[10]Programa!#REF!</definedName>
    <definedName name="dcc98s" localSheetId="0">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__Charts_area" localSheetId="0">#REF!</definedName>
    <definedName name="DD__Charts_area">#REF!</definedName>
    <definedName name="DD__GDI" localSheetId="0">#REF!</definedName>
    <definedName name="DD__GDI">#REF!</definedName>
    <definedName name="DD__GDP_real_by_sector_of_origin" localSheetId="0">#REF!</definedName>
    <definedName name="DD__GDP_real_by_sector_of_origin">#REF!</definedName>
    <definedName name="DD__Labor_Productivity" localSheetId="0">#REF!</definedName>
    <definedName name="DD__Labor_Productivity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0">#REF!</definedName>
    <definedName name="DD__National_Accounts_at_Current_Prices">#REF!</definedName>
    <definedName name="DD__National_Accounts_Deflators" localSheetId="0">#REF!</definedName>
    <definedName name="DD__National_Accounts_Deflators">#REF!</definedName>
    <definedName name="DD__Prices_CPI_all_items" localSheetId="0">#REF!</definedName>
    <definedName name="DD__Prices_CPI_all_items">#REF!</definedName>
    <definedName name="DD__Prices_CPI_by_components" localSheetId="0">#REF!</definedName>
    <definedName name="DD__Prices_CPI_by_components">#REF!</definedName>
    <definedName name="DD__Prices_Wage_Indicators" localSheetId="0">#REF!</definedName>
    <definedName name="DD__Prices_Wage_Indicators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0">#REF!</definedName>
    <definedName name="DD_Index_of_employment">#REF!</definedName>
    <definedName name="DD_Indicators_of_emp_wages_ulc" localSheetId="0">#REF!</definedName>
    <definedName name="DD_Indicators_of_emp_wages_ulc">#REF!</definedName>
    <definedName name="DD_Labor_Productivity" localSheetId="0">#REF!</definedName>
    <definedName name="DD_Labor_Productivity">#REF!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dddd" localSheetId="0" hidden="1">{"Tab1",#N/A,FALSE,"P";"Tab2",#N/A,FALSE,"P"}</definedName>
    <definedName name="dddddddddddd" hidden="1">{"Tab1",#N/A,FALSE,"P";"Tab2",#N/A,FALSE,"P"}</definedName>
    <definedName name="ddddddddddddd" localSheetId="0" hidden="1">{"Riqfin97",#N/A,FALSE,"Tran";"Riqfinpro",#N/A,FALSE,"Tran"}</definedName>
    <definedName name="ddddddddddddd" hidden="1">{"Riqfin97",#N/A,FALSE,"Tran";"Riqfinpro",#N/A,FALSE,"Tran"}</definedName>
    <definedName name="DEBT" localSheetId="0">#REF!</definedName>
    <definedName name="DEBT">#REF!</definedName>
    <definedName name="DEBT_SER" localSheetId="0">#REF!</definedName>
    <definedName name="DEBT_SER">#REF!</definedName>
    <definedName name="DECEMBRE" localSheetId="0">Section_Article!#REF!</definedName>
    <definedName name="DECEMBRE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mandacubierta2">'[2]EVALUACIÓN SOCIOECONÓMICA'!#REF!</definedName>
    <definedName name="demandacubierta3">'[2]EVALUACIÓN SOCIOECONÓMICA'!#REF!</definedName>
    <definedName name="DemandaInicial2" localSheetId="0">'[2]EVALUACIÓN PRIVADA'!#REF!</definedName>
    <definedName name="DemandaInicial2">'[2]EVALUACIÓN PRIVADA'!#REF!</definedName>
    <definedName name="DemandaInicial3" localSheetId="0">'[2]EVALUACIÓN PRIVADA'!#REF!</definedName>
    <definedName name="DemandaInicial3">'[2]EVALUACIÓN PRIVADA'!#REF!</definedName>
    <definedName name="DemandaS2" localSheetId="0">'[2]EVALUACIÓN SOCIOECONÓMICA'!#REF!</definedName>
    <definedName name="DemandaS2">'[2]EVALUACIÓN SOCIOECONÓMICA'!#REF!</definedName>
    <definedName name="DemandaS3" localSheetId="0">'[2]EVALUACIÓN SOCIOECONÓMICA'!#REF!</definedName>
    <definedName name="DemandaS3">'[2]EVALUACIÓN SOCIOECONÓMICA'!#REF!</definedName>
    <definedName name="Department" localSheetId="0">#REF!</definedName>
    <definedName name="Department">#REF!</definedName>
    <definedName name="der" localSheetId="0" hidden="1">{"Tab1",#N/A,FALSE,"P";"Tab2",#N/A,FALSE,"P"}</definedName>
    <definedName name="der" hidden="1">{"Tab1",#N/A,FALSE,"P";"Tab2",#N/A,FALSE,"P"}</definedName>
    <definedName name="DESC96" localSheetId="0">#REF!</definedName>
    <definedName name="DESC96">#REF!</definedName>
    <definedName name="DEVISE" localSheetId="0">[20]Liste!#REF!</definedName>
    <definedName name="DEVISE">[20]Liste!#REF!</definedName>
    <definedName name="dexbccr" localSheetId="0">#REF!</definedName>
    <definedName name="dexbccr">#REF!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[29]NPV_base!$B$25</definedName>
    <definedName name="Discount_NC" localSheetId="0">[29]NPV_base!#REF!</definedName>
    <definedName name="Discount_NC">[29]NPV_base!#REF!</definedName>
    <definedName name="DiscountRate" localSheetId="0">#REF!</definedName>
    <definedName name="DiscountRate">#REF!</definedName>
    <definedName name="divisas" localSheetId="0">'[2]EVALUACIÓN SOCIOECONÓMICA'!#REF!</definedName>
    <definedName name="divisas">'[2]EVALUACIÓN SOCIOECONÓMICA'!#REF!</definedName>
    <definedName name="divisas2">'[2]EVALUACIÓN SOCIOECONÓMICA'!#REF!</definedName>
    <definedName name="divisas3" localSheetId="0">'[2]EVALUACIÓN SOCIOECONÓMICA'!#REF!</definedName>
    <definedName name="divisas3">'[2]EVALUACIÓN SOCIOECONÓMICA'!#REF!</definedName>
    <definedName name="DMBYS">[27]RESULTADOS!$A$86:$IV$86</definedName>
    <definedName name="dnaissance" localSheetId="0">OFFSET(#REF!,0,0,COUNTA(#REF!),2)</definedName>
    <definedName name="dnaissance">OFFSET(#REF!,0,0,COUNTA(#REF!),2)</definedName>
    <definedName name="DNP">[27]SUPUESTOS!A$18</definedName>
    <definedName name="DPOB">[27]SUPUESTOS!A$7</definedName>
    <definedName name="DRFP">'[27]SMONET-FINANC'!$A$99:$IV$99</definedName>
    <definedName name="DXBYS">[27]RESULTADOS!$A$82:$IV$82</definedName>
    <definedName name="E" localSheetId="0">'[28]PIB EN CORR'!#REF!</definedName>
    <definedName name="E">'[28]PIB EN CORR'!#REF!</definedName>
    <definedName name="E_MCI" localSheetId="0">#REF!</definedName>
    <definedName name="E_MCI">#REF!</definedName>
    <definedName name="EDH">'[18]NOUVEAUX-PROGRAMMES 2012-2013_'!$F$1001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rrrrrrr" localSheetId="0" hidden="1">{"Riqfin97",#N/A,FALSE,"Tran";"Riqfinpro",#N/A,FALSE,"Tran"}</definedName>
    <definedName name="edrrrrrr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0">#REF!</definedName>
    <definedName name="EE_Table_32_ULC_PROD_indicators">#REF!</definedName>
    <definedName name="EE_Table_33_Indicators_of_Competitiveness" localSheetId="0">#REF!</definedName>
    <definedName name="EE_Table_33_Indicators_of_Competitiveness">#REF!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" localSheetId="0" hidden="1">{"Tab1",#N/A,FALSE,"P";"Tab2",#N/A,FALSE,"P"}</definedName>
    <definedName name="eeeeee" hidden="1">{"Tab1",#N/A,FALSE,"P";"Tab2",#N/A,FALSE,"P"}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eeeeeee" localSheetId="0" hidden="1">{"Tab1",#N/A,FALSE,"P";"Tab2",#N/A,FALSE,"P"}</definedName>
    <definedName name="eeeeeeeeee" hidden="1">{"Tab1",#N/A,FALSE,"P";"Tab2",#N/A,FALSE,"P"}</definedName>
    <definedName name="eeeeeeeeeeeeeeeeeeeee" localSheetId="0" hidden="1">{"Riqfin97",#N/A,FALSE,"Tran";"Riqfinpro",#N/A,FALSE,"Tran"}</definedName>
    <definedName name="eeeeeeeeeeeeeeeeeeeee" hidden="1">{"Riqfin97",#N/A,FALSE,"Tran";"Riqfinpro",#N/A,FALSE,"Tran"}</definedName>
    <definedName name="ele" localSheetId="0">#REF!</definedName>
    <definedName name="ele">#REF!</definedName>
    <definedName name="elect" localSheetId="0">#REF!</definedName>
    <definedName name="elect">#REF!</definedName>
    <definedName name="ELV">[30]FIN!#REF!</definedName>
    <definedName name="emargement" localSheetId="0">OFFSET(#REF!,0,0,COUNTA(#REF!),21)</definedName>
    <definedName name="emargement">OFFSET(#REF!,0,0,COUNTA(#REF!),21)</definedName>
    <definedName name="emi98j" localSheetId="0">[10]Programa!#REF!</definedName>
    <definedName name="emi98j">[10]Programa!#REF!</definedName>
    <definedName name="emi98s" localSheetId="0">#REF!</definedName>
    <definedName name="emi98s">#REF!</definedName>
    <definedName name="empezar" localSheetId="0">[2]ALTERNATIVAS!#REF!</definedName>
    <definedName name="empezar">[2]ALTERNATIVAS!#REF!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d_Bal">#REF!</definedName>
    <definedName name="EPNF96" localSheetId="0">#REF!</definedName>
    <definedName name="EPNF96">#REF!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{"Minpmon",#N/A,FALSE,"Monthinput"}</definedName>
    <definedName name="ert" hidden="1">{"Minpmon",#N/A,FALSE,"Monthinput"}</definedName>
    <definedName name="estacional" localSheetId="0">#REF!</definedName>
    <definedName name="estacional">#REF!</definedName>
    <definedName name="EXBE" localSheetId="0">[20]Liste!#REF!</definedName>
    <definedName name="EXBE">[20]Liste!#REF!</definedName>
    <definedName name="Exportacion_Por_Importancia">[31]Macro1!$A$1</definedName>
    <definedName name="EXTASS_A" localSheetId="0">#REF!</definedName>
    <definedName name="EXTASS_A">#REF!</definedName>
    <definedName name="EXTASS_G97" localSheetId="0">#REF!</definedName>
    <definedName name="EXTASS_G97">#REF!</definedName>
    <definedName name="EXTASS_Q96" localSheetId="0">#REF!</definedName>
    <definedName name="EXTASS_Q96">#REF!</definedName>
    <definedName name="ExtraPayments">#REF!</definedName>
    <definedName name="f">#N/A</definedName>
    <definedName name="F_MDE" localSheetId="0">#REF!</definedName>
    <definedName name="F_MDE">#REF!</definedName>
    <definedName name="feb" localSheetId="0">[10]Programa!#REF!</definedName>
    <definedName name="feb">[10]Programa!#REF!</definedName>
    <definedName name="fecha">[10]Programa!#REF!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EVRIER" localSheetId="0">Section_Article!#REF!</definedName>
    <definedName name="FEVRIER">#REF!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" localSheetId="0">#REF!</definedName>
    <definedName name="fffffffffffff">#REF!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la1">[2]PREPARACION!#REF!</definedName>
    <definedName name="Fila10">'[2]EVALUACIÓN SOCIOECONÓMICA'!#REF!</definedName>
    <definedName name="Fila11" localSheetId="0">'[2]EVALUACIÓN PRIVADA'!#REF!</definedName>
    <definedName name="Fila11">'[2]EVALUACIÓN PRIVADA'!#REF!</definedName>
    <definedName name="Fila12" localSheetId="0">'[2]EVALUACIÓN PRIVADA'!#REF!</definedName>
    <definedName name="Fila12">'[2]EVALUACIÓN PRIVADA'!#REF!</definedName>
    <definedName name="Fila13" localSheetId="0">'[2]EVALUACIÓN PRIVADA'!#REF!</definedName>
    <definedName name="Fila13">'[2]EVALUACIÓN PRIVADA'!#REF!</definedName>
    <definedName name="Fila15" localSheetId="0">'[2]EVALUACIÓN PRIVADA'!#REF!</definedName>
    <definedName name="Fila15">'[2]EVALUACIÓN PRIVADA'!#REF!</definedName>
    <definedName name="Fila17" localSheetId="0">[2]FINANCIACIÓN!#REF!</definedName>
    <definedName name="Fila17">[2]FINANCIACIÓN!#REF!</definedName>
    <definedName name="Fila18" localSheetId="0">[2]ALTERNATIVAS!#REF!</definedName>
    <definedName name="Fila18">[2]ALTERNATIVAS!#REF!</definedName>
    <definedName name="Fila19" localSheetId="0">[2]ALTERNATIVAS!#REF!</definedName>
    <definedName name="Fila19">[2]ALTERNATIVAS!#REF!</definedName>
    <definedName name="Fila2" localSheetId="0">[2]ALTERNATIVAS!#REF!</definedName>
    <definedName name="Fila2">[2]ALTERNATIVAS!#REF!</definedName>
    <definedName name="Fila20" localSheetId="0">[2]ALTERNATIVAS!#REF!</definedName>
    <definedName name="Fila20">[2]ALTERNATIVAS!#REF!</definedName>
    <definedName name="Fila3" localSheetId="0">[2]ALTERNATIVAS!#REF!</definedName>
    <definedName name="Fila3">[2]ALTERNATIVAS!#REF!</definedName>
    <definedName name="Fila4" localSheetId="0">[2]ALTERNATIVAS!#REF!</definedName>
    <definedName name="Fila4">[2]ALTERNATIVAS!#REF!</definedName>
    <definedName name="Fila5" localSheetId="0">'[2]EVALUACIÓN SOCIOECONÓMICA'!#REF!</definedName>
    <definedName name="Fila5">'[2]EVALUACIÓN SOCIOECONÓMICA'!#REF!</definedName>
    <definedName name="Fila6" localSheetId="0">'[2]EVALUACIÓN SOCIOECONÓMICA'!#REF!</definedName>
    <definedName name="Fila6">'[2]EVALUACIÓN SOCIOECONÓMICA'!#REF!</definedName>
    <definedName name="Fila7" localSheetId="0">'[2]EVALUACIÓN SOCIOECONÓMICA'!#REF!</definedName>
    <definedName name="Fila7">'[2]EVALUACIÓN SOCIOECONÓMICA'!#REF!</definedName>
    <definedName name="Fila8" localSheetId="0">'[2]EVALUACIÓN SOCIOECONÓMICA'!#REF!</definedName>
    <definedName name="Fila8">'[2]EVALUACIÓN SOCIOECONÓMICA'!#REF!</definedName>
    <definedName name="Fila9" localSheetId="0">'[2]EVALUACIÓN SOCIOECONÓMICA'!#REF!</definedName>
    <definedName name="Fila9">'[2]EVALUACIÓN SOCIOECONÓMICA'!#REF!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luct" localSheetId="0">#REF!</definedName>
    <definedName name="fluct">#REF!</definedName>
    <definedName name="FLUJO">'[32]Base de Datos Proyecciones'!$A$2:$H$2</definedName>
    <definedName name="FMI" localSheetId="0">#REF!</definedName>
    <definedName name="FMI">#REF!</definedName>
    <definedName name="FNE">'[18]NOUVEAUX-PROGRAMMES 2012-2013_'!$F$1003</definedName>
    <definedName name="Formula1" localSheetId="0">[2]ALTERNATIVAS!#REF!</definedName>
    <definedName name="Formula1">[2]ALTERNATIVAS!#REF!</definedName>
    <definedName name="fre" localSheetId="0" hidden="1">{"Tab1",#N/A,FALSE,"P";"Tab2",#N/A,FALSE,"P"}</definedName>
    <definedName name="fre" hidden="1">{"Tab1",#N/A,FALSE,"P";"Tab2",#N/A,FALSE,"P"}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" localSheetId="0">#REF!</definedName>
    <definedName name="g">#REF!</definedName>
    <definedName name="G_TOURISME" localSheetId="0">#REF!</definedName>
    <definedName name="G_TOURISME">#REF!</definedName>
    <definedName name="GATO" localSheetId="0">#REF!</definedName>
    <definedName name="GATO">#REF!</definedName>
    <definedName name="GDPDEFL">[33]NA!#REF!</definedName>
    <definedName name="GDPOR">[33]NA!#REF!</definedName>
    <definedName name="GDPOR_">[33]NA!#REF!</definedName>
    <definedName name="gg" localSheetId="0" hidden="1">{"Riqfin97",#N/A,FALSE,"Tran";"Riqfinpro",#N/A,FALSE,"Tran"}</definedName>
    <definedName name="gg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'[34]J(Priv.Cap)'!#REF!</definedName>
    <definedName name="ggggggg" localSheetId="0">#REF!</definedName>
    <definedName name="ggggggg">#REF!</definedName>
    <definedName name="ght" localSheetId="0" hidden="1">{"Tab1",#N/A,FALSE,"P";"Tab2",#N/A,FALSE,"P"}</definedName>
    <definedName name="ght" hidden="1">{"Tab1",#N/A,FALSE,"P";"Tab2",#N/A,FALSE,"P"}</definedName>
    <definedName name="GOESC96" localSheetId="0">#REF!</definedName>
    <definedName name="GOESC96">#REF!</definedName>
    <definedName name="Grace_IDA">[29]NPV_base!$B$22</definedName>
    <definedName name="Grace_NC" localSheetId="0">[29]NPV_base!#REF!</definedName>
    <definedName name="Grace_NC">[29]NPV_base!#REF!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0" hidden="1">{"Tab1",#N/A,FALSE,"P";"Tab2",#N/A,FALSE,"P"}</definedName>
    <definedName name="gyu" hidden="1">{"Tab1",#N/A,FALSE,"P";"Tab2",#N/A,FALSE,"P"}</definedName>
    <definedName name="H_JUSTICE" localSheetId="0">#REF!</definedName>
    <definedName name="H_JUSTICE">#REF!</definedName>
    <definedName name="Heading39" localSheetId="0">#REF!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 localSheetId="0">#REF!</definedName>
    <definedName name="High_external">#REF!</definedName>
    <definedName name="High_fiscal" localSheetId="0">#REF!</definedName>
    <definedName name="High_fiscal">#REF!</definedName>
    <definedName name="High_growth_extended" localSheetId="0">#REF!</definedName>
    <definedName name="High_growth_extended">#REF!</definedName>
    <definedName name="High_growth_summary" localSheetId="0">#REF!</definedName>
    <definedName name="High_growth_summary">#REF!</definedName>
    <definedName name="High_monetary" localSheetId="0">#REF!</definedName>
    <definedName name="High_monetary">#REF!</definedName>
    <definedName name="High_real" localSheetId="0">#REF!</definedName>
    <definedName name="High_real">#REF!</definedName>
    <definedName name="High_summary" localSheetId="0">#REF!</definedName>
    <definedName name="High_summary">#REF!</definedName>
    <definedName name="hio" localSheetId="0" hidden="1">{"Tab1",#N/A,FALSE,"P";"Tab2",#N/A,FALSE,"P"}</definedName>
    <definedName name="hio" hidden="1">{"Tab1",#N/A,FALSE,"P";"Tab2",#N/A,FALSE,"P"}</definedName>
    <definedName name="hora">[10]Programa!#REF!</definedName>
    <definedName name="HOSP96" localSheetId="0">#REF!</definedName>
    <definedName name="HOSP96">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_MHAVE" localSheetId="0">#REF!</definedName>
    <definedName name="I_MHAVE">#REF!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pactoambiental">[2]PREPARACION!#REF!</definedName>
    <definedName name="Imprimir_área_IM" localSheetId="0">#REF!</definedName>
    <definedName name="Imprimir_área_IM">#REF!</definedName>
    <definedName name="IN2_" localSheetId="0">[4]Assumptions!#REF!</definedName>
    <definedName name="IN2_">[4]Assumptions!#REF!</definedName>
    <definedName name="IN3_">[4]Assumptions!#REF!</definedName>
    <definedName name="ind" localSheetId="0">#REF!</definedName>
    <definedName name="ind">#REF!</definedName>
    <definedName name="indicador" localSheetId="0">[2]PREPARACION!#REF!</definedName>
    <definedName name="indicador">[2]PREPARACION!#REF!</definedName>
    <definedName name="INDICE">[10]Programa!#REF!</definedName>
    <definedName name="INE" localSheetId="0">#REF!</definedName>
    <definedName name="INE">#REF!</definedName>
    <definedName name="INF">[27]SUPUESTOS!A$21</definedName>
    <definedName name="inflation" localSheetId="0">#REF!</definedName>
    <definedName name="inflation">#REF!</definedName>
    <definedName name="INGOES96" localSheetId="0">#REF!</definedName>
    <definedName name="INGOES96">#REF!</definedName>
    <definedName name="institution" localSheetId="0">#REF!</definedName>
    <definedName name="institution">#REF!</definedName>
    <definedName name="interes2" localSheetId="0">'[2]EVALUACIÓN PRIVADA'!#REF!</definedName>
    <definedName name="interes2">'[2]EVALUACIÓN PRIVADA'!#REF!</definedName>
    <definedName name="interes3" localSheetId="0">'[2]EVALUACIÓN PRIVADA'!#REF!</definedName>
    <definedName name="interes3">'[2]EVALUACIÓN PRIVADA'!#REF!</definedName>
    <definedName name="Interest_IDA">[29]NPV_base!$B$24</definedName>
    <definedName name="Interest_NC" localSheetId="0">[29]NPV_base!#REF!</definedName>
    <definedName name="Interest_NC">[29]NPV_base!#REF!</definedName>
    <definedName name="InterestRate" localSheetId="0">#REF!</definedName>
    <definedName name="InterestRate">#REF!</definedName>
    <definedName name="intext" localSheetId="0">#REF!</definedName>
    <definedName name="intext">#REF!</definedName>
    <definedName name="intint" localSheetId="0">#REF!</definedName>
    <definedName name="intint">#REF!</definedName>
    <definedName name="ipc" localSheetId="0">#REF!</definedName>
    <definedName name="ipc">#REF!</definedName>
    <definedName name="ipc98j">[10]Programa!#REF!</definedName>
    <definedName name="ipc98s" localSheetId="0">#REF!</definedName>
    <definedName name="ipc98s">#REF!</definedName>
    <definedName name="ISSS96" localSheetId="0">#REF!</definedName>
    <definedName name="ISSS96">#REF!</definedName>
    <definedName name="ISTA96" localSheetId="0">#REF!</definedName>
    <definedName name="ISTA96">#REF!</definedName>
    <definedName name="J_MAE" localSheetId="0">#REF!</definedName>
    <definedName name="J_MAE">#REF!</definedName>
    <definedName name="JANVIER" localSheetId="0">Section_Article!#REF!</definedName>
    <definedName name="JANVIER">#REF!</definedName>
    <definedName name="jh" localSheetId="0">#REF!</definedName>
    <definedName name="jh">#REF!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hidden="1">'[34]J(Priv.Cap)'!#REF!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s" localSheetId="0">#REF!</definedName>
    <definedName name="js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ILLET" localSheetId="0">Section_Article!#REF!</definedName>
    <definedName name="JUILLET">#REF!</definedName>
    <definedName name="JUIN" localSheetId="0">Section_Article!#REF!</definedName>
    <definedName name="JUIN">#REF!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_PRESIDENCE" localSheetId="0">#REF!</definedName>
    <definedName name="K_PRESIDENCE">#REF!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'[35]J(Priv.Cap)'!#REF!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MdeRed2">'[2]EVALUACIÓN PRIVADA'!#REF!</definedName>
    <definedName name="KMdeRed3">'[2]EVALUACIÓN PRIVADA'!#REF!</definedName>
    <definedName name="L_BPM" localSheetId="0">#REF!</definedName>
    <definedName name="L_BPM">#REF!</definedName>
    <definedName name="LastCol">MATCH(REPT("z",255),#REF!)</definedName>
    <definedName name="LastRow">MATCH(9.99E+307,#REF!)</definedName>
    <definedName name="LenderName">#REF!</definedName>
    <definedName name="lettres_brh" localSheetId="0">#REF!</definedName>
    <definedName name="lettres_brh">#REF!</definedName>
    <definedName name="LIBELLE" localSheetId="0">Section_Article!$E$4:$E$993</definedName>
    <definedName name="LIBELLE">#REF!</definedName>
    <definedName name="LIBOR3">[27]SUPUESTOS!$A$12:$IV$12</definedName>
    <definedName name="LIBOR6">[27]SUPUESTOS!A$11</definedName>
    <definedName name="liqc" localSheetId="0">[10]Programa!#REF!</definedName>
    <definedName name="liqc">[10]Programa!#REF!</definedName>
    <definedName name="liqd" localSheetId="0">[10]Programa!#REF!</definedName>
    <definedName name="liqd">[10]Programa!#REF!</definedName>
    <definedName name="ll" localSheetId="0" hidden="1">{"Tab1",#N/A,FALSE,"P";"Tab2",#N/A,FALSE,"P"}</definedName>
    <definedName name="ll" hidden="1">{"Tab1",#N/A,FALSE,"P";"Tab2",#N/A,FALSE,"P"}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localisation" localSheetId="0">OFFSET([22]Code!$M$2,0,0,COUNTA([22]Code!$M:$M)-1,1)</definedName>
    <definedName name="localisation">OFFSET([23]Code!$M$2,0,0,COUNTA([23]Code!$M:$M)-1,1)</definedName>
    <definedName name="localisationdesc" localSheetId="0">OFFSET([22]Code!$M$2,0,0,COUNT([22]Code!$M:$M)-1,2)</definedName>
    <definedName name="localisationdesc">OFFSET([23]Code!$M$2,0,0,COUNT([23]Code!$M:$M)-1,2)</definedName>
    <definedName name="LONAB96" localSheetId="0">#REF!</definedName>
    <definedName name="LONAB96">#REF!</definedName>
    <definedName name="Low_external" localSheetId="0">#REF!</definedName>
    <definedName name="Low_external">#REF!</definedName>
    <definedName name="Low_fiscal" localSheetId="0">#REF!</definedName>
    <definedName name="Low_fiscal">#REF!</definedName>
    <definedName name="Low_growth_extended" localSheetId="0">#REF!</definedName>
    <definedName name="Low_growth_extended">#REF!</definedName>
    <definedName name="Low_growth_summary" localSheetId="0">#REF!</definedName>
    <definedName name="Low_growth_summary">#REF!</definedName>
    <definedName name="Low_monetary" localSheetId="0">#REF!</definedName>
    <definedName name="Low_monetary">#REF!</definedName>
    <definedName name="Low_real" localSheetId="0">#REF!</definedName>
    <definedName name="Low_real">#REF!</definedName>
    <definedName name="Low_summary" localSheetId="0">#REF!</definedName>
    <definedName name="Low_summary">#REF!</definedName>
    <definedName name="m">#N/A</definedName>
    <definedName name="M_MICT" localSheetId="0">#REF!</definedName>
    <definedName name="M_MICT">#REF!</definedName>
    <definedName name="MACRO" localSheetId="0">#REF!</definedName>
    <definedName name="MACRO">#REF!</definedName>
    <definedName name="MACROINPUT" localSheetId="0">#REF!</definedName>
    <definedName name="MACROINPUT">#REF!</definedName>
    <definedName name="MAI" localSheetId="0">Section_Article!#REF!</definedName>
    <definedName name="MAI">#REF!</definedName>
    <definedName name="manodeobra" localSheetId="0">'[2]EVALUACIÓN SOCIOECONÓMICA'!#REF!</definedName>
    <definedName name="manodeobra">'[2]EVALUACIÓN SOCIOECONÓMICA'!#REF!</definedName>
    <definedName name="manodeobra2" localSheetId="0">'[2]EVALUACIÓN SOCIOECONÓMICA'!#REF!</definedName>
    <definedName name="manodeobra2">'[2]EVALUACIÓN SOCIOECONÓMICA'!#REF!</definedName>
    <definedName name="manodeobra3" localSheetId="0">'[2]EVALUACIÓN SOCIOECONÓMICA'!#REF!</definedName>
    <definedName name="manodeobra3">'[2]EVALUACIÓN SOCIOECONÓMICA'!#REF!</definedName>
    <definedName name="mar">[10]Programa!#REF!</definedName>
    <definedName name="MARS" localSheetId="0">Section_Article!#REF!</definedName>
    <definedName name="MARS">#REF!</definedName>
    <definedName name="Maturity_IDA">[29]NPV_base!$B$23</definedName>
    <definedName name="Maturity_NC" localSheetId="0">[29]NPV_base!#REF!</definedName>
    <definedName name="Maturity_NC">[29]NPV_base!#REF!</definedName>
    <definedName name="may" localSheetId="0">[10]Programa!#REF!</definedName>
    <definedName name="may">[10]Programa!#REF!</definedName>
    <definedName name="MCPI" localSheetId="0">#REF!</definedName>
    <definedName name="MCPI">#REF!</definedName>
    <definedName name="MENSUEL" localSheetId="0">Section_Article!$I$4:$I$993</definedName>
    <definedName name="MENSUEL">#REF!</definedName>
    <definedName name="merde" localSheetId="0" hidden="1">{"Riqfin97",#N/A,FALSE,"Tran";"Riqfinpro",#N/A,FALSE,"Tran"}</definedName>
    <definedName name="merde" hidden="1">{"Riqfin97",#N/A,FALSE,"Tran";"Riqfinpro",#N/A,FALSE,"Tran"}</definedName>
    <definedName name="MIDDLE" localSheetId="0">#REF!</definedName>
    <definedName name="MIDDLE">#REF!</definedName>
    <definedName name="ministere" localSheetId="0">OFFSET([22]Code!$E$2,0,0,COUNTA([22]Code!$E:$E)-1,1)</definedName>
    <definedName name="ministere">OFFSET([23]Code!$E$2,0,0,COUNTA([23]Code!$E:$E)-1,1)</definedName>
    <definedName name="ministeredesc" localSheetId="0">OFFSET([22]Code!$E$2,0,0,COUNTA([22]Code!$E:$E)-1,2)</definedName>
    <definedName name="ministeredesc">OFFSET([23]Code!$E$2,0,0,COUNTA([23]Code!$E:$E)-1,2)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ogene" localSheetId="0">#REF!</definedName>
    <definedName name="mogene">#REF!</definedName>
    <definedName name="moj" localSheetId="0" hidden="1">{"Riqfin97",#N/A,FALSE,"Tran";"Riqfinpro",#N/A,FALSE,"Tran"}</definedName>
    <definedName name="moj" hidden="1">{"Riqfin97",#N/A,FALSE,"Tran";"Riqfinpro",#N/A,FALSE,"Tran"}</definedName>
    <definedName name="Monetary_Program" localSheetId="0">#REF!</definedName>
    <definedName name="Monetary_Program">#REF!</definedName>
    <definedName name="Monetary_Survey" localSheetId="0">#REF!</definedName>
    <definedName name="Monetary_Survey">#REF!</definedName>
    <definedName name="Monetary_Survey_Analytical_Tables" localSheetId="0">#REF!</definedName>
    <definedName name="Monetary_Survey_Analytical_Tables">#REF!</definedName>
    <definedName name="Monetary_Survey_growth_rates" localSheetId="0">#REF!</definedName>
    <definedName name="Monetary_Survey_growth_rates">#REF!</definedName>
    <definedName name="Monthly_CG_projection" localSheetId="0">#REF!</definedName>
    <definedName name="Monthly_CG_projection">#REF!</definedName>
    <definedName name="MonthlyInf" localSheetId="0">#REF!</definedName>
    <definedName name="MonthlyInf">#REF!</definedName>
    <definedName name="montoinversion2">'[2]EVALUACIÓN SOCIOECONÓMICA'!#REF!</definedName>
    <definedName name="montoinversion3">'[2]EVALUACIÓN SOCIOECONÓMICA'!#REF!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">OFFSET('[16]PROGR&amp;PROJETS_21-22'!$AE$7,0,0,COUNTA('[16]PROGR&amp;PROJETS_21-22'!$O:$O)+165,1)</definedName>
    <definedName name="MUNI96" localSheetId="0">#REF!</definedName>
    <definedName name="MUNI96">#REF!</definedName>
    <definedName name="n" localSheetId="0" hidden="1">{"Minpmon",#N/A,FALSE,"Monthinput"}</definedName>
    <definedName name="n" hidden="1">{"Minpmon",#N/A,FALSE,"Monthinput"}</definedName>
    <definedName name="N_MENJS" localSheetId="0">#REF!</definedName>
    <definedName name="N_MENJS">#REF!</definedName>
    <definedName name="names" localSheetId="0">#REF!</definedName>
    <definedName name="names">#REF!</definedName>
    <definedName name="NAMES_A" localSheetId="0">#REF!</definedName>
    <definedName name="NAMES_A">#REF!</definedName>
    <definedName name="NFPS_">[12]OPS!#REF!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>#N/A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VEMBRE" localSheetId="0">Section_Article!$K$4:$K$993</definedName>
    <definedName name="NOVEMBRE">#REF!</definedName>
    <definedName name="O_MAS" localSheetId="0">#REF!</definedName>
    <definedName name="O_MAS">#REF!</definedName>
    <definedName name="OCTOBRE" localSheetId="0">Section_Article!#REF!</definedName>
    <definedName name="OCTOBRE">#REF!</definedName>
    <definedName name="OnShow">#N/A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ooooooooooooooooooooooooooooooooooooooooooooo" localSheetId="0">#REF!</definedName>
    <definedName name="oooooooooooooooooooooooooooooooooooooooooooooo">#REF!</definedName>
    <definedName name="OPC" localSheetId="0">#REF!</definedName>
    <definedName name="OPC">#REF!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96" localSheetId="0">#REF!</definedName>
    <definedName name="OTRAS96">#REF!</definedName>
    <definedName name="otros2" localSheetId="0">'[2]EVALUACIÓN SOCIOECONÓMICA'!#REF!</definedName>
    <definedName name="otros2">'[2]EVALUACIÓN SOCIOECONÓMICA'!#REF!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3">'[2]EVALUACIÓN SOCIOECONÓMICA'!#REF!</definedName>
    <definedName name="otros98">[10]Programa!#REF!</definedName>
    <definedName name="otros98j">[10]Programa!#REF!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_MSPP" localSheetId="0">#REF!</definedName>
    <definedName name="P_MSPP">#REF!</definedName>
    <definedName name="paiement_direct" localSheetId="0">#REF!</definedName>
    <definedName name="paiement_direct">#REF!</definedName>
    <definedName name="parsemestre" localSheetId="0">#REF!</definedName>
    <definedName name="parsemestre">#REF!</definedName>
    <definedName name="PARTIDA">[7]SPNF!#REF!</definedName>
    <definedName name="partrimestreIII" localSheetId="0">#REF!</definedName>
    <definedName name="partrimestreIII">#REF!</definedName>
    <definedName name="parTrimIV" localSheetId="0">#REF!</definedName>
    <definedName name="parTrimIV">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ymentsPerYear">#REF!</definedName>
    <definedName name="pcdr" localSheetId="0">'[36]NOUVEAUX-PROGRAMMES 2012-2013_'!$F$1010</definedName>
    <definedName name="pcdr">'[37]NOUVEAUX-PROGRAMMES 2012-2013_'!$F$1010</definedName>
    <definedName name="PEACEAGR" localSheetId="0">#REF!</definedName>
    <definedName name="PEACEAGR">#REF!</definedName>
    <definedName name="PERE96" localSheetId="0">#REF!</definedName>
    <definedName name="PERE96">#REF!</definedName>
    <definedName name="petrocaribe" localSheetId="0">#REF!</definedName>
    <definedName name="petrocaribe">#REF!</definedName>
    <definedName name="PEX">[27]SUPUESTOS!A$14</definedName>
    <definedName name="pib_int" localSheetId="0">#REF!</definedName>
    <definedName name="pib_int">#REF!</definedName>
    <definedName name="pib98j" localSheetId="0">[10]Programa!#REF!</definedName>
    <definedName name="pib98j">[10]Programa!#REF!</definedName>
    <definedName name="pib98s" localSheetId="0">[10]Programa!#REF!</definedName>
    <definedName name="pib98s">[10]Programa!#REF!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>[10]Programa!#REF!</definedName>
    <definedName name="plame98j">[10]Programa!#REF!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>[10]Programa!#REF!</definedName>
    <definedName name="plazo98j">[10]Programa!#REF!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snet2" localSheetId="0">#REF!</definedName>
    <definedName name="posnet2">#REF!</definedName>
    <definedName name="Potencia2">'[2]EVALUACIÓN PRIVADA'!#REF!</definedName>
    <definedName name="Potencia3">'[2]EVALUACIÓN PRIVADA'!#REF!</definedName>
    <definedName name="POUVOIR" localSheetId="0">#REF!</definedName>
    <definedName name="POUVOIR">#REF!</definedName>
    <definedName name="POUVOIR1">'[26]solde des crédits'!$B$10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_xlnm.Print_Area" localSheetId="0">Section_Article!$D$2:$K$999</definedName>
    <definedName name="_xlnm.Print_Titles" localSheetId="0">Section_Article!$2:$4</definedName>
    <definedName name="PrintArea_SET" localSheetId="0">#N/A</definedName>
    <definedName name="PrintArea_SET">#N/A</definedName>
    <definedName name="PRIV0" localSheetId="0">[38]ASSUMPTIONS!#REF!</definedName>
    <definedName name="PRIV0">[38]ASSUMPTIONS!#REF!</definedName>
    <definedName name="PRIV00" localSheetId="0">[38]ASSUMPTIONS!#REF!</definedName>
    <definedName name="PRIV00">[38]ASSUMPTIONS!#REF!</definedName>
    <definedName name="priv1" localSheetId="0">#REF!</definedName>
    <definedName name="priv1">#REF!</definedName>
    <definedName name="PRIV11" localSheetId="0">[38]ASSUMPTIONS!#REF!</definedName>
    <definedName name="PRIV11">[38]ASSUMPTIONS!#REF!</definedName>
    <definedName name="priv2" localSheetId="0">#REF!</definedName>
    <definedName name="priv2">#REF!</definedName>
    <definedName name="PRIV22" localSheetId="0">[38]ASSUMPTIONS!#REF!</definedName>
    <definedName name="PRIV22">[38]ASSUMPTIONS!#REF!</definedName>
    <definedName name="PRIV3" localSheetId="0">[38]ASSUMPTIONS!#REF!</definedName>
    <definedName name="PRIV3">[38]ASSUMPTIONS!#REF!</definedName>
    <definedName name="PRIV33" localSheetId="0">[38]ASSUMPTIONS!#REF!</definedName>
    <definedName name="PRIV33">[38]ASSUMPTIONS!#REF!</definedName>
    <definedName name="privada2" localSheetId="0">'[2]EVALUACIÓN PRIVADA'!#REF!</definedName>
    <definedName name="privada2">'[2]EVALUACIÓN PRIVADA'!#REF!</definedName>
    <definedName name="privada3" localSheetId="0">'[2]EVALUACIÓN PRIVADA'!#REF!</definedName>
    <definedName name="privada3">'[2]EVALUACIÓN PRIVADA'!#REF!</definedName>
    <definedName name="PROG">[39]Assumptions:Debtind!$B$2:$J$72</definedName>
    <definedName name="progra" localSheetId="0">#REF!</definedName>
    <definedName name="progra">#REF!</definedName>
    <definedName name="PROJ">'[39]MT-Low:Income'!$B$2:$N$57</definedName>
    <definedName name="Prposition_desafectation" localSheetId="0" hidden="1">{"Riqfin97",#N/A,FALSE,"Tran";"Riqfinpro",#N/A,FALSE,"Tran"}</definedName>
    <definedName name="Prposition_desafectation" hidden="1">{"Riqfin97",#N/A,FALSE,"Tran";"Riqfinpro",#N/A,FALSE,"Tran"}</definedName>
    <definedName name="PUBL00">[38]ASSUMPTIONS!#REF!</definedName>
    <definedName name="PUBL11" localSheetId="0">[38]ASSUMPTIONS!#REF!</definedName>
    <definedName name="PUBL11">[38]ASSUMPTIONS!#REF!</definedName>
    <definedName name="PUBL2" localSheetId="0">[38]ASSUMPTIONS!#REF!</definedName>
    <definedName name="PUBL2">[38]ASSUMPTIONS!#REF!</definedName>
    <definedName name="PUBL22" localSheetId="0">[38]ASSUMPTIONS!#REF!</definedName>
    <definedName name="PUBL22">[38]ASSUMPTIONS!#REF!</definedName>
    <definedName name="PUBL33" localSheetId="0">[38]ASSUMPTIONS!#REF!</definedName>
    <definedName name="PUBL33">[38]ASSUMPTIONS!#REF!</definedName>
    <definedName name="PUBL5" localSheetId="0">[38]ASSUMPTIONS!#REF!</definedName>
    <definedName name="PUBL5">[38]ASSUMPTIONS!#REF!</definedName>
    <definedName name="PUBL55" localSheetId="0">[38]ASSUMPTIONS!#REF!</definedName>
    <definedName name="PUBL55">[38]ASSUMPTIONS!#REF!</definedName>
    <definedName name="PUBL6" localSheetId="0">[38]ASSUMPTIONS!#REF!</definedName>
    <definedName name="PUBL6">[38]ASSUMPTIONS!#REF!</definedName>
    <definedName name="PUBL66" localSheetId="0">[38]ASSUMPTIONS!#REF!</definedName>
    <definedName name="PUBL66">[38]ASSUMPTIONS!#REF!</definedName>
    <definedName name="Q_MCFDF" localSheetId="0">#REF!</definedName>
    <definedName name="Q_MCFDF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'[35]J(Priv.Cap)'!#REF!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R_CULTES" localSheetId="0">#REF!</definedName>
    <definedName name="R_CULTES">#REF!</definedName>
    <definedName name="RANGLIST" localSheetId="0">'[12]CGvt Rev'!#REF!</definedName>
    <definedName name="RANGLIST">'[12]CGvt Rev'!#REF!</definedName>
    <definedName name="REA" localSheetId="0">[20]Liste!#REF!</definedName>
    <definedName name="REA">[20]Liste!#REF!</definedName>
    <definedName name="Realprint" localSheetId="0">#REF!</definedName>
    <definedName name="Realprint">#REF!</definedName>
    <definedName name="_xlnm.Recorder" localSheetId="0">#REF!</definedName>
    <definedName name="_xlnm.Recorder">#REF!</definedName>
    <definedName name="reference" localSheetId="0">OFFSET(#REF!,0,0,COUNTA(#REF!),3)</definedName>
    <definedName name="reference">OFFSET(#REF!,0,0,COUNTA(#REF!),3)</definedName>
    <definedName name="renegocia" localSheetId="0">[10]Programa!#REF!</definedName>
    <definedName name="renegocia">[10]Programa!#REF!</definedName>
    <definedName name="RESTNFPS" localSheetId="0">#REF!</definedName>
    <definedName name="RESTNFPS">#REF!</definedName>
    <definedName name="RESTNFPS_" localSheetId="0">#REF!</definedName>
    <definedName name="RESTNFPS_">#REF!</definedName>
    <definedName name="RESUM_0612" localSheetId="0">#REF!</definedName>
    <definedName name="RESUM_0612">#REF!</definedName>
    <definedName name="REVENUE_" localSheetId="0">'[12]CGvt Rev'!#REF!</definedName>
    <definedName name="REVENUE_">'[12]CGvt Rev'!#REF!</definedName>
    <definedName name="rf" localSheetId="0">[10]Programa!#REF!</definedName>
    <definedName name="rf">[10]Programa!#REF!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Ccode">[40]EERProfile!$B$2</definedName>
    <definedName name="RgCName">[40]EERProfile!$A$2</definedName>
    <definedName name="RgFdBaseYr">[40]EERProfile!$O$2</definedName>
    <definedName name="RgFdBper">[40]EERProfile!$M$2</definedName>
    <definedName name="RgFdDefBaseYr">[40]EERProfile!$P$2</definedName>
    <definedName name="RgFdEper">[40]EERProfile!$N$2</definedName>
    <definedName name="RgFdGrFoot">[40]EERProfile!$AC$2</definedName>
    <definedName name="RgFdGrSeries">[40]EERProfile!$AA$2:$AA$7</definedName>
    <definedName name="RgFdGrSeriesVal">[40]EERProfile!$AB$2:$AB$7</definedName>
    <definedName name="RgFdGrType">[40]EERProfile!$Z$2</definedName>
    <definedName name="RgFdPartCseries">[40]EERProfile!$K$2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>[40]EERProfile!$L$2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>[40]EERProfile!$G$2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PCDivisa2">'[2]EVALUACIÓN SOCIOECONÓMICA'!#REF!</definedName>
    <definedName name="RPCDivisa3">'[2]EVALUACIÓN SOCIOECONÓMICA'!#REF!</definedName>
    <definedName name="rpcmanodeobra" localSheetId="0">'[2]EVALUACIÓN SOCIOECONÓMICA'!#REF!</definedName>
    <definedName name="rpcmanodeobra">'[2]EVALUACIÓN SOCIOECONÓMICA'!#REF!</definedName>
    <definedName name="RPCManodeobra2" localSheetId="0">'[2]EVALUACIÓN SOCIOECONÓMICA'!#REF!</definedName>
    <definedName name="RPCManodeobra2">'[2]EVALUACIÓN SOCIOECONÓMICA'!#REF!</definedName>
    <definedName name="RPCManodeobra3" localSheetId="0">'[2]EVALUACIÓN SOCIOECONÓMICA'!#REF!</definedName>
    <definedName name="RPCManodeobra3">'[2]EVALUACIÓN SOCIOECONÓMICA'!#REF!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rrrrrrrrrrrrrrrrrrrrrrrrrrrrrrrrrrr" localSheetId="0" hidden="1">{"Riqfin97",#N/A,FALSE,"Tran";"Riqfinpro",#N/A,FALSE,"Tran"}</definedName>
    <definedName name="rrrrrrrrrrrrrrrrrrrrrrrrrrrrrrrrrrrr" hidden="1">{"Riqfin97",#N/A,FALSE,"Tran";"Riqfinpro",#N/A,FALSE,"Tran"}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s" localSheetId="0" hidden="1">{"Tab1",#N/A,FALSE,"P";"Tab2",#N/A,FALSE,"P"}</definedName>
    <definedName name="s" hidden="1">{"Tab1",#N/A,FALSE,"P";"Tab2",#N/A,FALSE,"P"}</definedName>
    <definedName name="S_CULTURE" localSheetId="0">#REF!</definedName>
    <definedName name="S_CULTURE">#REF!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cheduledNumberOfPayments">#REF!</definedName>
    <definedName name="ScheduledPayment">#REF!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>'[26]solde des crédits'!$B$12</definedName>
    <definedName name="secteurdesc" localSheetId="0">OFFSET([22]Code!$C$2,0,0,COUNTA([22]Code!$C:$C)-1,2)</definedName>
    <definedName name="secteurdesc">OFFSET([23]Code!$C$2,0,0,COUNTA([23]Code!$C:$C)-1,2)</definedName>
    <definedName name="section" localSheetId="0">OFFSET([22]Code!$I$2,0,0,COUNTA([22]Code!$I:$I)-1,1)</definedName>
    <definedName name="section">OFFSET([23]Code!$I$2,0,0,COUNTA([23]Code!$I:$I)-1,1)</definedName>
    <definedName name="sectiondesc" localSheetId="0">OFFSET([22]Code!$I$2,0,0,COUNTA([22]Code!$I:$I)-1,2)</definedName>
    <definedName name="sectiondesc">OFFSET([23]Code!$I$2,0,0,COUNTA([23]Code!$I:$I)-1,2)</definedName>
    <definedName name="SECTITRE" localSheetId="0">Section_Article!$B$2:$B$993</definedName>
    <definedName name="SECTITRE">#REF!</definedName>
    <definedName name="SECTORES" localSheetId="0">[7]SPNF!#REF!</definedName>
    <definedName name="SECTORES">[7]SPNF!#REF!</definedName>
    <definedName name="sel24a" localSheetId="0">'[2]EVALUACIÓN SOCIOECONÓMICA'!#REF!</definedName>
    <definedName name="sel24a">'[2]EVALUACIÓN SOCIOECONÓMICA'!#REF!</definedName>
    <definedName name="sel34a">'[2]EVALUACIÓN SOCIOECONÓMICA'!#REF!</definedName>
    <definedName name="Selec2" localSheetId="0">'[2]EVALUACIÓN PRIVADA'!#REF!</definedName>
    <definedName name="Selec2">'[2]EVALUACIÓN PRIVADA'!#REF!</definedName>
    <definedName name="Selec3" localSheetId="0">'[2]EVALUACIÓN PRIVADA'!#REF!</definedName>
    <definedName name="Selec3">'[2]EVALUACIÓN PRIVADA'!#REF!</definedName>
    <definedName name="selección2" localSheetId="0">[2]ALTERNATIVAS!#REF!</definedName>
    <definedName name="selección2">[2]ALTERNATIVAS!#REF!</definedName>
    <definedName name="selección3" localSheetId="0">[2]ALTERNATIVAS!#REF!</definedName>
    <definedName name="selección3">[2]ALTERNATIVAS!#REF!</definedName>
    <definedName name="Selected_Economic_and_Financial_Indicators" localSheetId="0">#REF!</definedName>
    <definedName name="Selected_Economic_and_Financial_Indicators">#REF!</definedName>
    <definedName name="selImpuestos" localSheetId="0">'[2]EVALUACIÓN PRIVADA'!#REF!</definedName>
    <definedName name="selImpuestos">'[2]EVALUACIÓN PRIVADA'!#REF!</definedName>
    <definedName name="selImpuestos2">'[2]EVALUACIÓN PRIVADA'!#REF!</definedName>
    <definedName name="selImpuestos3" localSheetId="0">'[2]EVALUACIÓN PRIVADA'!#REF!</definedName>
    <definedName name="selImpuestos3">'[2]EVALUACIÓN PRIVADA'!#REF!</definedName>
    <definedName name="selx" localSheetId="0">[2]PREPARACION!#REF!</definedName>
    <definedName name="selx">[2]PREPARACION!#REF!</definedName>
    <definedName name="SEMESTRE2" localSheetId="0">Section_Article!#REF!</definedName>
    <definedName name="SEMESTRE2">#REF!</definedName>
    <definedName name="SEMETRE1" localSheetId="0">Section_Article!#REF!</definedName>
    <definedName name="SEMETRE1">#REF!</definedName>
    <definedName name="sens41" localSheetId="0">'[2]ANÁLISIS DE SENSIBILIDAD'!#REF!</definedName>
    <definedName name="sens41">'[2]ANÁLISIS DE SENSIBILIDAD'!#REF!</definedName>
    <definedName name="SEPTEMBRE" localSheetId="0">Section_Article!#REF!</definedName>
    <definedName name="SEPTEMBRE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vice" localSheetId="0">OFFSET([22]Code!$K$2,0,0,COUNTA([22]Code!$K:$K)-1,1)</definedName>
    <definedName name="service">OFFSET([23]Code!$K$2,0,0,COUNTA([23]Code!$K:$K)-1,1)</definedName>
    <definedName name="servicedesc" localSheetId="0">OFFSET([22]Code!$K$2,0,0,COUNTA([22]Code!$K:$K)-1,2)</definedName>
    <definedName name="servicedesc">OFFSET([23]Code!$K$2,0,0,COUNTA([23]Code!$K:$K)-1,2)</definedName>
    <definedName name="sexe" localSheetId="0">OFFSET([23]Code!#REF!,0,0,COUNTA([23]Code!#REF!)-1,1)</definedName>
    <definedName name="sexe">OFFSET([23]Code!#REF!,0,0,COUNTA([23]Code!#REF!)-1,1)</definedName>
    <definedName name="SHEET_A._Contents_and_file_description" localSheetId="0">#REF!</definedName>
    <definedName name="SHEET_A._Contents_and_file_description">#REF!</definedName>
    <definedName name="SHEET_B._DATA_FROM_TO_OTHER_FILES" localSheetId="0">#REF!</definedName>
    <definedName name="SHEET_B._DATA_FROM_TO_OTHER_FILES">#REF!</definedName>
    <definedName name="SHEET_C._RAW_DATA1" localSheetId="0">#REF!</definedName>
    <definedName name="SHEET_C._RAW_DATA1">#REF!</definedName>
    <definedName name="SHEET_C._RAW_DATA2" localSheetId="0">#REF!</definedName>
    <definedName name="SHEET_C._RAW_DATA2">#REF!</definedName>
    <definedName name="SHEET_D._DATA_TRANSFORMATIONS" localSheetId="0">#REF!</definedName>
    <definedName name="SHEET_D._DATA_TRANSFORMATIONS">#REF!</definedName>
    <definedName name="SHEET_E._FINAL_TABLES" localSheetId="0">#REF!</definedName>
    <definedName name="SHEET_E._FINAL_TABLES">#REF!</definedName>
    <definedName name="SIDXGOB">'[27]SFISCAL-MOD'!$A$146:$IV$146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ocioeconómica1">'[2]EVALUACIÓN SOCIOECONÓMICA'!#REF!</definedName>
    <definedName name="socioeconómica2">'[2]EVALUACIÓN SOCIOECONÓMICA'!#REF!</definedName>
    <definedName name="Socioeconomica3" localSheetId="0">'[2]EVALUACIÓN SOCIOECONÓMICA'!#REF!</definedName>
    <definedName name="Socioeconomica3">'[2]EVALUACIÓN SOCIOECONÓMICA'!#REF!</definedName>
    <definedName name="socioeconómica3" localSheetId="0">'[2]EVALUACIÓN SOCIOECONÓMICA'!#REF!</definedName>
    <definedName name="socioeconómica3">'[2]EVALUACIÓN SOCIOECONÓMICA'!#REF!</definedName>
    <definedName name="SS">[41]IMATA!$B$45:$B$108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>#N/A</definedName>
    <definedName name="Staff_Report_table" localSheetId="0">#REF!</definedName>
    <definedName name="Staff_Report_table">#REF!</definedName>
    <definedName name="STOP" localSheetId="0">#REF!</definedName>
    <definedName name="STOP">#REF!</definedName>
    <definedName name="SUMGDP">[33]NA!#REF!</definedName>
    <definedName name="Summary_Accounts_SR_table" localSheetId="0">#REF!</definedName>
    <definedName name="Summary_Accounts_SR_table">#REF!</definedName>
    <definedName name="SUMTAB">[42]CPI:NA!$A$272:$R$990</definedName>
    <definedName name="supuestos" localSheetId="0">#REF!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_INTERVENTIONS" localSheetId="0">#REF!</definedName>
    <definedName name="T_INTERVENTIONS">#REF!</definedName>
    <definedName name="Table" localSheetId="0">#REF!</definedName>
    <definedName name="Table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0">#REF!</definedName>
    <definedName name="Table_4._Guatemala___Consumer_Price_Indices__1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_baseline">'[29]Table 6'!$A$3:$AR$61</definedName>
    <definedName name="Table_stress">[29]SR_Table_Stress!$A$1:$V$75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5">[43]Stfrprtables!#REF!</definedName>
    <definedName name="Table8" localSheetId="0">#REF!</definedName>
    <definedName name="Table8">#REF!</definedName>
    <definedName name="Tarifa" localSheetId="0">'[2]EVALUACIÓN PRIVADA'!#REF!</definedName>
    <definedName name="Tarifa">'[2]EVALUACIÓN PRIVADA'!#REF!</definedName>
    <definedName name="Tarifa2">'[2]EVALUACIÓN PRIVADA'!#REF!</definedName>
    <definedName name="Tarifa3" localSheetId="0">'[2]EVALUACIÓN PRIVADA'!#REF!</definedName>
    <definedName name="Tarifa3">'[2]EVALUACIÓN PRIVADA'!#REF!</definedName>
    <definedName name="TarifaS2" localSheetId="0">'[2]EVALUACIÓN SOCIOECONÓMICA'!#REF!</definedName>
    <definedName name="TarifaS2">'[2]EVALUACIÓN SOCIOECONÓMICA'!#REF!</definedName>
    <definedName name="TarifaS3" localSheetId="0">'[2]EVALUACIÓN SOCIOECONÓMICA'!#REF!</definedName>
    <definedName name="TarifaS3">'[2]EVALUACIÓN SOCIOECONÓMICA'!#REF!</definedName>
    <definedName name="TAUX" localSheetId="0">#REF!</definedName>
    <definedName name="TAUX">#REF!</definedName>
    <definedName name="TAUX1" localSheetId="0">#REF!</definedName>
    <definedName name="TAUX1">#REF!</definedName>
    <definedName name="TauxdeChange" localSheetId="0">#REF!</definedName>
    <definedName name="TauxdeChange">#REF!</definedName>
    <definedName name="TCN">[27]SREAL!A$158</definedName>
    <definedName name="TECHNICIENDEPB" localSheetId="0">[20]Liste!#REF!</definedName>
    <definedName name="TECHNICIENDEPB">[20]Liste!#REF!</definedName>
    <definedName name="TINIT" localSheetId="0">#N/A</definedName>
    <definedName name="TINIT">#N/A</definedName>
    <definedName name="TINT">SUM(#REF!)</definedName>
    <definedName name="TINT2">#REF!</definedName>
    <definedName name="TITRE" localSheetId="0">Section_Article!$A$2:$A$993</definedName>
    <definedName name="TITRE">#REF!</definedName>
    <definedName name="títulos" localSheetId="0">#REF!</definedName>
    <definedName name="títulos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>[21]Q5!$E$23:$AH$23</definedName>
    <definedName name="TMGO">#N/A</definedName>
    <definedName name="TOTAL" localSheetId="0">Section_Article!#REF!</definedName>
    <definedName name="TOTAL">#REF!</definedName>
    <definedName name="Total1a" localSheetId="0">'[2]EVALUACIÓN SOCIOECONÓMICA'!#REF!</definedName>
    <definedName name="Total1a">'[2]EVALUACIÓN SOCIOECONÓMICA'!#REF!</definedName>
    <definedName name="Total1ap" localSheetId="0">'[2]EVALUACIÓN PRIVADA'!#REF!</definedName>
    <definedName name="Total1ap">'[2]EVALUACIÓN PRIVADA'!#REF!</definedName>
    <definedName name="Total2" localSheetId="0">'[2]EVALUACIÓN SOCIOECONÓMICA'!#REF!</definedName>
    <definedName name="Total2">'[2]EVALUACIÓN SOCIOECONÓMICA'!#REF!</definedName>
    <definedName name="Total2a" localSheetId="0">'[2]EVALUACIÓN SOCIOECONÓMICA'!#REF!</definedName>
    <definedName name="Total2a">'[2]EVALUACIÓN SOCIOECONÓMICA'!#REF!</definedName>
    <definedName name="Total3" localSheetId="0">'[2]EVALUACIÓN SOCIOECONÓMICA'!#REF!</definedName>
    <definedName name="Total3">'[2]EVALUACIÓN SOCIOECONÓMICA'!#REF!</definedName>
    <definedName name="Total3a" localSheetId="0">'[2]EVALUACIÓN SOCIOECONÓMICA'!#REF!</definedName>
    <definedName name="Total3a">'[2]EVALUACIÓN SOCIOECONÓMICA'!#REF!</definedName>
    <definedName name="TotalEarlyPayments">SUM(#REF!)</definedName>
    <definedName name="TotalInterest">SUM(#REF!)</definedName>
    <definedName name="TOTINT">SUM(#REF!)</definedName>
    <definedName name="tp">OFFSET('[16]PROGR&amp;PROJETS_21-22'!$W$7,0,0,COUNTA('[16]PROGR&amp;PROJETS_21-22'!$O:$O)+165,1)</definedName>
    <definedName name="tp_21">OFFSET([16]dataPIP!$J$2,0,0,COUNTA([16]dataPIP!$A:$A)-1,1)</definedName>
    <definedName name="trans" localSheetId="0">#REF!</definedName>
    <definedName name="trans">#REF!</definedName>
    <definedName name="TRAS">#N/A</definedName>
    <definedName name="TRIM1" localSheetId="0">Section_Article!#REF!</definedName>
    <definedName name="TRIM1">#REF!</definedName>
    <definedName name="TRIM2" localSheetId="0">Section_Article!#REF!</definedName>
    <definedName name="TRIM2">#REF!</definedName>
    <definedName name="TRIM3" localSheetId="0">Section_Article!#REF!</definedName>
    <definedName name="TRIM3">#REF!</definedName>
    <definedName name="TRIM4" localSheetId="0">Section_Article!#REF!</definedName>
    <definedName name="TRIM4">#REF!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hidden="1">[44]M!#REF!</definedName>
    <definedName name="tttttttttttttttttttttttttttttttttttttttttttttt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TYPETRAIT">[20]Liste!#REF!</definedName>
    <definedName name="U_DETTE" localSheetId="0">#REF!</definedName>
    <definedName name="U_DETTE">#REF!</definedName>
    <definedName name="UEH" localSheetId="0">#REF!</definedName>
    <definedName name="UEH">#REF!</definedName>
    <definedName name="usuarios2">'[2]EVALUACIÓN PRIVADA'!#REF!</definedName>
    <definedName name="usuarios3">'[2]EVALUACIÓN PRIVADA'!#REF!</definedName>
    <definedName name="usuariosS2" localSheetId="0">'[2]EVALUACIÓN SOCIOECONÓMICA'!#REF!</definedName>
    <definedName name="usuariosS2">'[2]EVALUACIÓN SOCIOECONÓMICA'!#REF!</definedName>
    <definedName name="usuariosS3" localSheetId="0">'[2]EVALUACIÓN SOCIOECONÓMICA'!#REF!</definedName>
    <definedName name="usuariosS3">'[2]EVALUACIÓN SOCIOECONÓMICA'!#REF!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_SENAT" localSheetId="0">#REF!</definedName>
    <definedName name="V_SENAT">#REF!</definedName>
    <definedName name="vadp2" localSheetId="0">'[2]EVALUACIÓN PRIVADA'!#REF!</definedName>
    <definedName name="vadp2">'[2]EVALUACIÓN PRIVADA'!#REF!</definedName>
    <definedName name="vadp3" localSheetId="0">'[2]EVALUACIÓN PRIVADA'!#REF!</definedName>
    <definedName name="vadp3">'[2]EVALUACIÓN PRIVADA'!#REF!</definedName>
    <definedName name="vads2" localSheetId="0">'[2]EVALUACIÓN SOCIOECONÓMICA'!#REF!</definedName>
    <definedName name="vads2">'[2]EVALUACIÓN SOCIOECONÓMICA'!#REF!</definedName>
    <definedName name="vads3" localSheetId="0">'[2]EVALUACIÓN SOCIOECONÓMICA'!#REF!</definedName>
    <definedName name="vads3">'[2]EVALUACIÓN SOCIOECONÓMICA'!#REF!</definedName>
    <definedName name="vanp" localSheetId="0">'[2]ANÁLISIS DE SENSIBILIDAD'!#REF!</definedName>
    <definedName name="vanp">'[2]ANÁLISIS DE SENSIBILIDAD'!#REF!</definedName>
    <definedName name="vanp2" localSheetId="0">'[2]EVALUACIÓN PRIVADA'!#REF!</definedName>
    <definedName name="vanp2">'[2]EVALUACIÓN PRIVADA'!#REF!</definedName>
    <definedName name="vanp3" localSheetId="0">'[2]EVALUACIÓN PRIVADA'!#REF!</definedName>
    <definedName name="vanp3">'[2]EVALUACIÓN PRIVADA'!#REF!</definedName>
    <definedName name="vans2" localSheetId="0">'[2]EVALUACIÓN SOCIOECONÓMICA'!#REF!</definedName>
    <definedName name="vans2">'[2]EVALUACIÓN SOCIOECONÓMICA'!#REF!</definedName>
    <definedName name="vans3" localSheetId="0">'[2]EVALUACIÓN SOCIOECONÓMICA'!#REF!</definedName>
    <definedName name="vans3">'[2]EVALUACIÓN SOCIOECONÓMICA'!#REF!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>[10]Programa!#REF!</definedName>
    <definedName name="venci98j">[10]Programa!#REF!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ida2">'[2]EVALUACIÓN SOCIOECONÓMICA'!#REF!</definedName>
    <definedName name="Vida3">'[2]EVALUACIÓN SOCIOECONÓMICA'!#REF!</definedName>
    <definedName name="VOLET1" localSheetId="0">#REF!</definedName>
    <definedName name="VOLET1">#REF!</definedName>
    <definedName name="VOLET10" localSheetId="0">#REF!</definedName>
    <definedName name="VOLET10">#REF!</definedName>
    <definedName name="VOLET11" localSheetId="0">#REF!</definedName>
    <definedName name="VOLET11">#REF!</definedName>
    <definedName name="VOLET2" localSheetId="0">#REF!</definedName>
    <definedName name="VOLET2">#REF!</definedName>
    <definedName name="VOLET3" localSheetId="0">#REF!</definedName>
    <definedName name="VOLET3">#REF!</definedName>
    <definedName name="VOLET4" localSheetId="0">#REF!</definedName>
    <definedName name="VOLET4">#REF!</definedName>
    <definedName name="VOLET5" localSheetId="0">#REF!</definedName>
    <definedName name="VOLET5">#REF!</definedName>
    <definedName name="VOLET6" localSheetId="0">#REF!</definedName>
    <definedName name="VOLET6">#REF!</definedName>
    <definedName name="VOLET7" localSheetId="0">#REF!</definedName>
    <definedName name="VOLET7">#REF!</definedName>
    <definedName name="VOLET8" localSheetId="0">#REF!</definedName>
    <definedName name="VOLET8">#REF!</definedName>
    <definedName name="VOLET9" localSheetId="0">#REF!</definedName>
    <definedName name="VOLET9">#REF!</definedName>
    <definedName name="vpcp2" localSheetId="0">'[2]EVALUACIÓN PRIVADA'!#REF!</definedName>
    <definedName name="vpcp2">'[2]EVALUACIÓN PRIVADA'!#REF!</definedName>
    <definedName name="vpcp3" localSheetId="0">'[2]EVALUACIÓN PRIVADA'!#REF!</definedName>
    <definedName name="vpcp3">'[2]EVALUACIÓN PRIVADA'!#REF!</definedName>
    <definedName name="vpcs2" localSheetId="0">'[2]EVALUACIÓN SOCIOECONÓMICA'!#REF!</definedName>
    <definedName name="vpcs2">'[2]EVALUACIÓN SOCIOECONÓMICA'!#REF!</definedName>
    <definedName name="vpcs3" localSheetId="0">'[2]EVALUACIÓN SOCIOECONÓMICA'!#REF!</definedName>
    <definedName name="vpcs3">'[2]EVALUACIÓN SOCIOECONÓMICA'!#REF!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vvvvvvvvvvvvvvvvvvvvvv" localSheetId="0" hidden="1">{"Riqfin97",#N/A,FALSE,"Tran";"Riqfinpro",#N/A,FALSE,"Tran"}</definedName>
    <definedName name="vvvvvvvvvvvvvvvvvvvvvv" hidden="1">{"Riqfin97",#N/A,FALSE,"Tran";"Riqfinpro",#N/A,FALSE,"Tran"}</definedName>
    <definedName name="w" localSheetId="0" hidden="1">{"Minpmon",#N/A,FALSE,"Monthinput"}</definedName>
    <definedName name="w" hidden="1">{"Minpmon",#N/A,FALSE,"Monthinput"}</definedName>
    <definedName name="W_CHAMBRE_DEPUTES" localSheetId="0">#REF!</definedName>
    <definedName name="W_CHAMBRE_DEPUTES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ILD" localSheetId="0">#REF!</definedName>
    <definedName name="WILD">#REF!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EntpsPIB." localSheetId="0" hidden="1">{#N/A,#N/A,FALSE,"EntpsPIB"}</definedName>
    <definedName name="wrn.EntpsPIB." hidden="1">{#N/A,#N/A,FALSE,"EntpsPIB"}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0" hidden="1">{#N/A,#N/A,FALSE,"NFPS GDP"}</definedName>
    <definedName name="wrn.NFPS._.GDP." hidden="1">{#N/A,#N/A,FALSE,"NFPS GDP"}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[44]M!#REF!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[44]M!#REF!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_CASSATION" localSheetId="0">#REF!</definedName>
    <definedName name="X_CASSATION">#REF!</definedName>
    <definedName name="xa" localSheetId="0">'[28]PIB EN CORR'!#REF!</definedName>
    <definedName name="xa">'[28]PIB EN CORR'!#REF!</definedName>
    <definedName name="xaa">'[28]PIB EN CORR'!$AV$5:$AV$77</definedName>
    <definedName name="xbb" localSheetId="0">'[28]PIB EN CORR'!#REF!</definedName>
    <definedName name="xbb">'[28]PIB EN CORR'!#REF!</definedName>
    <definedName name="XBS">[27]SREAL!A$41</definedName>
    <definedName name="XGS" localSheetId="0">#REF!</definedName>
    <definedName name="XGS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'[45]Shared Data'!$A$1:$A$77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0">#REF!</definedName>
    <definedName name="Y">#REF!</definedName>
    <definedName name="Y_CPUR_APPEL" localSheetId="0">#REF!</definedName>
    <definedName name="Y_CPUR_APPEL">#REF!</definedName>
    <definedName name="Year" localSheetId="0">#REF!</definedName>
    <definedName name="Year">#REF!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TRIBUNAUX" localSheetId="0">#REF!</definedName>
    <definedName name="Z_TRIBUNAUX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9" i="1" l="1"/>
  <c r="J999" i="1"/>
  <c r="J996" i="1" s="1"/>
  <c r="K998" i="1"/>
  <c r="J998" i="1"/>
  <c r="K997" i="1"/>
  <c r="J997" i="1"/>
  <c r="I996" i="1"/>
  <c r="H996" i="1"/>
  <c r="J995" i="1"/>
  <c r="J994" i="1" s="1"/>
  <c r="I995" i="1"/>
  <c r="I994" i="1" s="1"/>
  <c r="H995" i="1"/>
  <c r="H994" i="1" s="1"/>
  <c r="K993" i="1"/>
  <c r="J993" i="1"/>
  <c r="K992" i="1"/>
  <c r="J992" i="1"/>
  <c r="K991" i="1"/>
  <c r="J991" i="1"/>
  <c r="K990" i="1"/>
  <c r="J990" i="1"/>
  <c r="J989" i="1" s="1"/>
  <c r="J988" i="1" s="1"/>
  <c r="I990" i="1"/>
  <c r="H990" i="1"/>
  <c r="H989" i="1" s="1"/>
  <c r="H988" i="1" s="1"/>
  <c r="K989" i="1"/>
  <c r="I989" i="1"/>
  <c r="I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I980" i="1"/>
  <c r="H980" i="1"/>
  <c r="H978" i="1" s="1"/>
  <c r="I979" i="1"/>
  <c r="H979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J969" i="1" s="1"/>
  <c r="J968" i="1" s="1"/>
  <c r="I970" i="1"/>
  <c r="H970" i="1"/>
  <c r="K969" i="1"/>
  <c r="I969" i="1"/>
  <c r="I968" i="1" s="1"/>
  <c r="H969" i="1"/>
  <c r="H968" i="1" s="1"/>
  <c r="K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J960" i="1" s="1"/>
  <c r="J959" i="1" s="1"/>
  <c r="J958" i="1" s="1"/>
  <c r="I960" i="1"/>
  <c r="H960" i="1"/>
  <c r="H959" i="1" s="1"/>
  <c r="H958" i="1" s="1"/>
  <c r="K956" i="1"/>
  <c r="J956" i="1"/>
  <c r="K955" i="1"/>
  <c r="J955" i="1"/>
  <c r="K954" i="1"/>
  <c r="J954" i="1"/>
  <c r="K953" i="1"/>
  <c r="J953" i="1"/>
  <c r="J949" i="1" s="1"/>
  <c r="K952" i="1"/>
  <c r="J952" i="1"/>
  <c r="K951" i="1"/>
  <c r="J951" i="1"/>
  <c r="K950" i="1"/>
  <c r="J950" i="1"/>
  <c r="K949" i="1"/>
  <c r="I949" i="1"/>
  <c r="H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J941" i="1" s="1"/>
  <c r="I941" i="1"/>
  <c r="H941" i="1"/>
  <c r="K940" i="1"/>
  <c r="J940" i="1"/>
  <c r="K939" i="1"/>
  <c r="J939" i="1"/>
  <c r="K938" i="1"/>
  <c r="J938" i="1"/>
  <c r="K937" i="1"/>
  <c r="J937" i="1"/>
  <c r="J933" i="1" s="1"/>
  <c r="K936" i="1"/>
  <c r="J936" i="1"/>
  <c r="K935" i="1"/>
  <c r="J935" i="1"/>
  <c r="K934" i="1"/>
  <c r="J934" i="1"/>
  <c r="K933" i="1"/>
  <c r="I933" i="1"/>
  <c r="H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J925" i="1" s="1"/>
  <c r="I925" i="1"/>
  <c r="H925" i="1"/>
  <c r="H924" i="1" s="1"/>
  <c r="H923" i="1" s="1"/>
  <c r="H922" i="1" s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I914" i="1"/>
  <c r="H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I906" i="1"/>
  <c r="K906" i="1" s="1"/>
  <c r="H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J898" i="1" s="1"/>
  <c r="K898" i="1"/>
  <c r="I898" i="1"/>
  <c r="H898" i="1"/>
  <c r="H897" i="1" s="1"/>
  <c r="H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J888" i="1" s="1"/>
  <c r="J887" i="1" s="1"/>
  <c r="J886" i="1" s="1"/>
  <c r="I888" i="1"/>
  <c r="H888" i="1"/>
  <c r="H887" i="1"/>
  <c r="H886" i="1" s="1"/>
  <c r="K884" i="1"/>
  <c r="J884" i="1"/>
  <c r="J883" i="1"/>
  <c r="I883" i="1"/>
  <c r="I880" i="1" s="1"/>
  <c r="H883" i="1"/>
  <c r="K882" i="1"/>
  <c r="J882" i="1"/>
  <c r="J881" i="1" s="1"/>
  <c r="I881" i="1"/>
  <c r="H881" i="1"/>
  <c r="K879" i="1"/>
  <c r="J879" i="1"/>
  <c r="K878" i="1"/>
  <c r="J878" i="1"/>
  <c r="J877" i="1" s="1"/>
  <c r="K877" i="1"/>
  <c r="I877" i="1"/>
  <c r="H877" i="1"/>
  <c r="K876" i="1"/>
  <c r="J876" i="1"/>
  <c r="K875" i="1"/>
  <c r="J875" i="1"/>
  <c r="J874" i="1" s="1"/>
  <c r="J870" i="1" s="1"/>
  <c r="I874" i="1"/>
  <c r="H874" i="1"/>
  <c r="H870" i="1" s="1"/>
  <c r="K873" i="1"/>
  <c r="J873" i="1"/>
  <c r="K872" i="1"/>
  <c r="J872" i="1"/>
  <c r="J871" i="1" s="1"/>
  <c r="I871" i="1"/>
  <c r="H871" i="1"/>
  <c r="K869" i="1"/>
  <c r="J869" i="1"/>
  <c r="K868" i="1"/>
  <c r="J868" i="1"/>
  <c r="J867" i="1" s="1"/>
  <c r="I867" i="1"/>
  <c r="H867" i="1"/>
  <c r="K866" i="1"/>
  <c r="J866" i="1"/>
  <c r="K865" i="1"/>
  <c r="J865" i="1"/>
  <c r="J864" i="1" s="1"/>
  <c r="I864" i="1"/>
  <c r="H864" i="1"/>
  <c r="K863" i="1"/>
  <c r="J863" i="1"/>
  <c r="K862" i="1"/>
  <c r="J862" i="1"/>
  <c r="J861" i="1" s="1"/>
  <c r="J860" i="1" s="1"/>
  <c r="J859" i="1" s="1"/>
  <c r="K861" i="1"/>
  <c r="I861" i="1"/>
  <c r="H861" i="1"/>
  <c r="H860" i="1"/>
  <c r="H859" i="1" s="1"/>
  <c r="K858" i="1"/>
  <c r="J858" i="1"/>
  <c r="K857" i="1"/>
  <c r="J857" i="1"/>
  <c r="J853" i="1" s="1"/>
  <c r="K856" i="1"/>
  <c r="J856" i="1"/>
  <c r="K855" i="1"/>
  <c r="J855" i="1"/>
  <c r="K854" i="1"/>
  <c r="J854" i="1"/>
  <c r="I853" i="1"/>
  <c r="H853" i="1"/>
  <c r="K853" i="1" s="1"/>
  <c r="K852" i="1"/>
  <c r="J852" i="1"/>
  <c r="J851" i="1" s="1"/>
  <c r="I851" i="1"/>
  <c r="K851" i="1" s="1"/>
  <c r="H851" i="1"/>
  <c r="K850" i="1"/>
  <c r="J850" i="1"/>
  <c r="J849" i="1"/>
  <c r="I849" i="1"/>
  <c r="H849" i="1"/>
  <c r="K846" i="1"/>
  <c r="J846" i="1"/>
  <c r="K845" i="1"/>
  <c r="J845" i="1"/>
  <c r="K844" i="1"/>
  <c r="J844" i="1"/>
  <c r="K843" i="1"/>
  <c r="J843" i="1"/>
  <c r="K842" i="1"/>
  <c r="J842" i="1"/>
  <c r="J839" i="1" s="1"/>
  <c r="K841" i="1"/>
  <c r="J841" i="1"/>
  <c r="K840" i="1"/>
  <c r="J840" i="1"/>
  <c r="I839" i="1"/>
  <c r="K839" i="1" s="1"/>
  <c r="H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I831" i="1"/>
  <c r="H831" i="1"/>
  <c r="K830" i="1"/>
  <c r="J830" i="1"/>
  <c r="K829" i="1"/>
  <c r="J829" i="1"/>
  <c r="K828" i="1"/>
  <c r="J828" i="1"/>
  <c r="K827" i="1"/>
  <c r="J827" i="1"/>
  <c r="K826" i="1"/>
  <c r="J826" i="1"/>
  <c r="J823" i="1" s="1"/>
  <c r="K825" i="1"/>
  <c r="J825" i="1"/>
  <c r="K824" i="1"/>
  <c r="J824" i="1"/>
  <c r="I823" i="1"/>
  <c r="H823" i="1"/>
  <c r="H814" i="1" s="1"/>
  <c r="H813" i="1" s="1"/>
  <c r="K822" i="1"/>
  <c r="J822" i="1"/>
  <c r="K821" i="1"/>
  <c r="J821" i="1"/>
  <c r="K820" i="1"/>
  <c r="J820" i="1"/>
  <c r="K819" i="1"/>
  <c r="J819" i="1"/>
  <c r="K818" i="1"/>
  <c r="J818" i="1"/>
  <c r="K817" i="1"/>
  <c r="J817" i="1"/>
  <c r="J815" i="1" s="1"/>
  <c r="J814" i="1" s="1"/>
  <c r="K816" i="1"/>
  <c r="J816" i="1"/>
  <c r="K815" i="1"/>
  <c r="I815" i="1"/>
  <c r="H815" i="1"/>
  <c r="J813" i="1"/>
  <c r="K812" i="1"/>
  <c r="J812" i="1"/>
  <c r="K811" i="1"/>
  <c r="J811" i="1"/>
  <c r="K810" i="1"/>
  <c r="J810" i="1"/>
  <c r="K809" i="1"/>
  <c r="I809" i="1"/>
  <c r="H809" i="1"/>
  <c r="K808" i="1"/>
  <c r="J808" i="1"/>
  <c r="K807" i="1"/>
  <c r="J807" i="1"/>
  <c r="J805" i="1" s="1"/>
  <c r="K806" i="1"/>
  <c r="J806" i="1"/>
  <c r="K805" i="1"/>
  <c r="I805" i="1"/>
  <c r="H805" i="1"/>
  <c r="K804" i="1"/>
  <c r="J804" i="1"/>
  <c r="J803" i="1" s="1"/>
  <c r="I803" i="1"/>
  <c r="H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I795" i="1"/>
  <c r="H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I787" i="1"/>
  <c r="H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J779" i="1"/>
  <c r="I779" i="1"/>
  <c r="K779" i="1" s="1"/>
  <c r="H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I771" i="1"/>
  <c r="K771" i="1" s="1"/>
  <c r="H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I763" i="1"/>
  <c r="H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J755" i="1" s="1"/>
  <c r="I755" i="1"/>
  <c r="K755" i="1" s="1"/>
  <c r="H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I747" i="1"/>
  <c r="K747" i="1" s="1"/>
  <c r="H747" i="1"/>
  <c r="K746" i="1"/>
  <c r="J746" i="1"/>
  <c r="K745" i="1"/>
  <c r="J745" i="1"/>
  <c r="K744" i="1"/>
  <c r="J744" i="1"/>
  <c r="J739" i="1" s="1"/>
  <c r="K743" i="1"/>
  <c r="J743" i="1"/>
  <c r="K742" i="1"/>
  <c r="J742" i="1"/>
  <c r="K741" i="1"/>
  <c r="J741" i="1"/>
  <c r="K740" i="1"/>
  <c r="J740" i="1"/>
  <c r="I739" i="1"/>
  <c r="H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J731" i="1" s="1"/>
  <c r="K732" i="1"/>
  <c r="J732" i="1"/>
  <c r="I731" i="1"/>
  <c r="H731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J721" i="1" s="1"/>
  <c r="K721" i="1"/>
  <c r="I721" i="1"/>
  <c r="H721" i="1"/>
  <c r="H712" i="1" s="1"/>
  <c r="H711" i="1" s="1"/>
  <c r="K720" i="1"/>
  <c r="J720" i="1"/>
  <c r="K719" i="1"/>
  <c r="J719" i="1"/>
  <c r="K718" i="1"/>
  <c r="J718" i="1"/>
  <c r="K717" i="1"/>
  <c r="J717" i="1"/>
  <c r="J713" i="1" s="1"/>
  <c r="J712" i="1" s="1"/>
  <c r="J711" i="1" s="1"/>
  <c r="K716" i="1"/>
  <c r="J716" i="1"/>
  <c r="K715" i="1"/>
  <c r="J715" i="1"/>
  <c r="K714" i="1"/>
  <c r="J714" i="1"/>
  <c r="K713" i="1"/>
  <c r="I713" i="1"/>
  <c r="H713" i="1"/>
  <c r="I712" i="1"/>
  <c r="K709" i="1"/>
  <c r="J709" i="1"/>
  <c r="K708" i="1"/>
  <c r="J708" i="1"/>
  <c r="K707" i="1"/>
  <c r="J707" i="1"/>
  <c r="K706" i="1"/>
  <c r="J706" i="1"/>
  <c r="K705" i="1"/>
  <c r="J705" i="1"/>
  <c r="J702" i="1" s="1"/>
  <c r="K704" i="1"/>
  <c r="J704" i="1"/>
  <c r="K703" i="1"/>
  <c r="J703" i="1"/>
  <c r="K702" i="1"/>
  <c r="I702" i="1"/>
  <c r="H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I694" i="1"/>
  <c r="H694" i="1"/>
  <c r="I693" i="1"/>
  <c r="I692" i="1" s="1"/>
  <c r="K692" i="1" s="1"/>
  <c r="H693" i="1"/>
  <c r="H692" i="1" s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I684" i="1"/>
  <c r="H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J676" i="1" s="1"/>
  <c r="I676" i="1"/>
  <c r="H676" i="1"/>
  <c r="K673" i="1"/>
  <c r="J673" i="1"/>
  <c r="K672" i="1"/>
  <c r="J672" i="1"/>
  <c r="J666" i="1" s="1"/>
  <c r="K671" i="1"/>
  <c r="J671" i="1"/>
  <c r="K670" i="1"/>
  <c r="J670" i="1"/>
  <c r="K669" i="1"/>
  <c r="J669" i="1"/>
  <c r="K668" i="1"/>
  <c r="J668" i="1"/>
  <c r="K667" i="1"/>
  <c r="J667" i="1"/>
  <c r="I666" i="1"/>
  <c r="H666" i="1"/>
  <c r="K665" i="1"/>
  <c r="J665" i="1"/>
  <c r="K664" i="1"/>
  <c r="J664" i="1"/>
  <c r="I664" i="1"/>
  <c r="H664" i="1"/>
  <c r="K663" i="1"/>
  <c r="J663" i="1"/>
  <c r="K662" i="1"/>
  <c r="J662" i="1"/>
  <c r="K661" i="1"/>
  <c r="J661" i="1"/>
  <c r="J656" i="1" s="1"/>
  <c r="K660" i="1"/>
  <c r="J660" i="1"/>
  <c r="K659" i="1"/>
  <c r="J659" i="1"/>
  <c r="K658" i="1"/>
  <c r="J658" i="1"/>
  <c r="K657" i="1"/>
  <c r="J657" i="1"/>
  <c r="I656" i="1"/>
  <c r="H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J648" i="1" s="1"/>
  <c r="K649" i="1"/>
  <c r="J649" i="1"/>
  <c r="K648" i="1"/>
  <c r="I648" i="1"/>
  <c r="H648" i="1"/>
  <c r="K645" i="1"/>
  <c r="J645" i="1"/>
  <c r="K644" i="1"/>
  <c r="J644" i="1"/>
  <c r="I643" i="1"/>
  <c r="H643" i="1"/>
  <c r="K643" i="1" s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I635" i="1"/>
  <c r="H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I627" i="1"/>
  <c r="H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I619" i="1"/>
  <c r="K619" i="1" s="1"/>
  <c r="H619" i="1"/>
  <c r="K618" i="1"/>
  <c r="J618" i="1"/>
  <c r="K617" i="1"/>
  <c r="J617" i="1"/>
  <c r="K616" i="1"/>
  <c r="J616" i="1"/>
  <c r="J611" i="1" s="1"/>
  <c r="K615" i="1"/>
  <c r="J615" i="1"/>
  <c r="K614" i="1"/>
  <c r="J614" i="1"/>
  <c r="K613" i="1"/>
  <c r="J613" i="1"/>
  <c r="K612" i="1"/>
  <c r="J612" i="1"/>
  <c r="K611" i="1"/>
  <c r="I611" i="1"/>
  <c r="H611" i="1"/>
  <c r="H602" i="1" s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I603" i="1"/>
  <c r="H603" i="1"/>
  <c r="H601" i="1"/>
  <c r="K600" i="1"/>
  <c r="J600" i="1"/>
  <c r="K599" i="1"/>
  <c r="J599" i="1"/>
  <c r="K598" i="1"/>
  <c r="J598" i="1"/>
  <c r="J597" i="1" s="1"/>
  <c r="I597" i="1"/>
  <c r="H597" i="1"/>
  <c r="K597" i="1" s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J589" i="1" s="1"/>
  <c r="I589" i="1"/>
  <c r="K589" i="1" s="1"/>
  <c r="H589" i="1"/>
  <c r="K588" i="1"/>
  <c r="J588" i="1"/>
  <c r="K587" i="1"/>
  <c r="J587" i="1"/>
  <c r="K586" i="1"/>
  <c r="J586" i="1"/>
  <c r="K585" i="1"/>
  <c r="J585" i="1"/>
  <c r="J581" i="1" s="1"/>
  <c r="K584" i="1"/>
  <c r="J584" i="1"/>
  <c r="K583" i="1"/>
  <c r="J583" i="1"/>
  <c r="K582" i="1"/>
  <c r="J582" i="1"/>
  <c r="K581" i="1"/>
  <c r="I581" i="1"/>
  <c r="H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J573" i="1" s="1"/>
  <c r="I573" i="1"/>
  <c r="H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J565" i="1" s="1"/>
  <c r="K566" i="1"/>
  <c r="J566" i="1"/>
  <c r="I565" i="1"/>
  <c r="H565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J554" i="1" s="1"/>
  <c r="I554" i="1"/>
  <c r="K554" i="1" s="1"/>
  <c r="H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J546" i="1" s="1"/>
  <c r="I546" i="1"/>
  <c r="H546" i="1"/>
  <c r="K546" i="1" s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I538" i="1"/>
  <c r="H538" i="1"/>
  <c r="H537" i="1" s="1"/>
  <c r="H536" i="1" s="1"/>
  <c r="K535" i="1"/>
  <c r="J535" i="1"/>
  <c r="K534" i="1"/>
  <c r="J534" i="1"/>
  <c r="K533" i="1"/>
  <c r="J533" i="1"/>
  <c r="J532" i="1" s="1"/>
  <c r="K532" i="1"/>
  <c r="I532" i="1"/>
  <c r="H532" i="1"/>
  <c r="K531" i="1"/>
  <c r="J531" i="1"/>
  <c r="K530" i="1"/>
  <c r="J530" i="1"/>
  <c r="K529" i="1"/>
  <c r="J529" i="1"/>
  <c r="K528" i="1"/>
  <c r="J528" i="1"/>
  <c r="I528" i="1"/>
  <c r="H528" i="1"/>
  <c r="K527" i="1"/>
  <c r="J527" i="1"/>
  <c r="K526" i="1"/>
  <c r="J526" i="1"/>
  <c r="K525" i="1"/>
  <c r="J525" i="1"/>
  <c r="J524" i="1"/>
  <c r="I524" i="1"/>
  <c r="H524" i="1"/>
  <c r="H507" i="1" s="1"/>
  <c r="H506" i="1" s="1"/>
  <c r="K523" i="1"/>
  <c r="J523" i="1"/>
  <c r="K522" i="1"/>
  <c r="J522" i="1"/>
  <c r="K521" i="1"/>
  <c r="J521" i="1"/>
  <c r="K520" i="1"/>
  <c r="J520" i="1"/>
  <c r="K519" i="1"/>
  <c r="J519" i="1"/>
  <c r="K518" i="1"/>
  <c r="J518" i="1"/>
  <c r="J516" i="1" s="1"/>
  <c r="K517" i="1"/>
  <c r="J517" i="1"/>
  <c r="I516" i="1"/>
  <c r="H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I508" i="1"/>
  <c r="H508" i="1"/>
  <c r="K505" i="1"/>
  <c r="J505" i="1"/>
  <c r="K504" i="1"/>
  <c r="J504" i="1"/>
  <c r="K503" i="1"/>
  <c r="J503" i="1"/>
  <c r="J502" i="1" s="1"/>
  <c r="I502" i="1"/>
  <c r="H502" i="1"/>
  <c r="H493" i="1" s="1"/>
  <c r="K501" i="1"/>
  <c r="J501" i="1"/>
  <c r="K500" i="1"/>
  <c r="J500" i="1"/>
  <c r="K499" i="1"/>
  <c r="J499" i="1"/>
  <c r="K498" i="1"/>
  <c r="J498" i="1"/>
  <c r="K497" i="1"/>
  <c r="J497" i="1"/>
  <c r="K496" i="1"/>
  <c r="J496" i="1"/>
  <c r="J494" i="1" s="1"/>
  <c r="K495" i="1"/>
  <c r="J495" i="1"/>
  <c r="K494" i="1"/>
  <c r="I494" i="1"/>
  <c r="H494" i="1"/>
  <c r="K492" i="1"/>
  <c r="J492" i="1"/>
  <c r="J491" i="1"/>
  <c r="I491" i="1"/>
  <c r="K491" i="1" s="1"/>
  <c r="H491" i="1"/>
  <c r="K490" i="1"/>
  <c r="J490" i="1"/>
  <c r="K489" i="1"/>
  <c r="J489" i="1"/>
  <c r="K488" i="1"/>
  <c r="J488" i="1"/>
  <c r="J487" i="1"/>
  <c r="I487" i="1"/>
  <c r="H487" i="1"/>
  <c r="K487" i="1" s="1"/>
  <c r="K486" i="1"/>
  <c r="J486" i="1"/>
  <c r="K485" i="1"/>
  <c r="J485" i="1"/>
  <c r="K484" i="1"/>
  <c r="J484" i="1"/>
  <c r="I483" i="1"/>
  <c r="H483" i="1"/>
  <c r="K482" i="1"/>
  <c r="J482" i="1"/>
  <c r="K481" i="1"/>
  <c r="J481" i="1"/>
  <c r="K480" i="1"/>
  <c r="J480" i="1"/>
  <c r="J479" i="1" s="1"/>
  <c r="K479" i="1"/>
  <c r="I479" i="1"/>
  <c r="H479" i="1"/>
  <c r="K478" i="1"/>
  <c r="J478" i="1"/>
  <c r="K477" i="1"/>
  <c r="J477" i="1"/>
  <c r="K476" i="1"/>
  <c r="J476" i="1"/>
  <c r="J475" i="1"/>
  <c r="I475" i="1"/>
  <c r="K475" i="1" s="1"/>
  <c r="H475" i="1"/>
  <c r="K474" i="1"/>
  <c r="J474" i="1"/>
  <c r="K473" i="1"/>
  <c r="J473" i="1"/>
  <c r="K472" i="1"/>
  <c r="J472" i="1"/>
  <c r="J471" i="1"/>
  <c r="I471" i="1"/>
  <c r="K471" i="1" s="1"/>
  <c r="H471" i="1"/>
  <c r="K470" i="1"/>
  <c r="J470" i="1"/>
  <c r="K469" i="1"/>
  <c r="J469" i="1"/>
  <c r="K468" i="1"/>
  <c r="J468" i="1"/>
  <c r="J467" i="1"/>
  <c r="I467" i="1"/>
  <c r="H467" i="1"/>
  <c r="K466" i="1"/>
  <c r="J466" i="1"/>
  <c r="K465" i="1"/>
  <c r="J465" i="1"/>
  <c r="I465" i="1"/>
  <c r="H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I457" i="1"/>
  <c r="H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I449" i="1"/>
  <c r="H449" i="1"/>
  <c r="K446" i="1"/>
  <c r="J446" i="1"/>
  <c r="J445" i="1"/>
  <c r="I445" i="1"/>
  <c r="K445" i="1" s="1"/>
  <c r="H445" i="1"/>
  <c r="K444" i="1"/>
  <c r="J444" i="1"/>
  <c r="K443" i="1"/>
  <c r="J443" i="1"/>
  <c r="K442" i="1"/>
  <c r="J442" i="1"/>
  <c r="K441" i="1"/>
  <c r="J441" i="1"/>
  <c r="K440" i="1"/>
  <c r="J440" i="1"/>
  <c r="J437" i="1" s="1"/>
  <c r="K439" i="1"/>
  <c r="J439" i="1"/>
  <c r="K438" i="1"/>
  <c r="J438" i="1"/>
  <c r="I437" i="1"/>
  <c r="K437" i="1" s="1"/>
  <c r="H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J429" i="1"/>
  <c r="I429" i="1"/>
  <c r="H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I421" i="1"/>
  <c r="H421" i="1"/>
  <c r="H420" i="1" s="1"/>
  <c r="H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J411" i="1"/>
  <c r="I411" i="1"/>
  <c r="H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I403" i="1"/>
  <c r="H403" i="1"/>
  <c r="K403" i="1" s="1"/>
  <c r="H402" i="1"/>
  <c r="H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J393" i="1" s="1"/>
  <c r="K394" i="1"/>
  <c r="J394" i="1"/>
  <c r="I393" i="1"/>
  <c r="K393" i="1" s="1"/>
  <c r="H393" i="1"/>
  <c r="K392" i="1"/>
  <c r="J392" i="1"/>
  <c r="K391" i="1"/>
  <c r="J391" i="1"/>
  <c r="K390" i="1"/>
  <c r="J390" i="1"/>
  <c r="J385" i="1" s="1"/>
  <c r="K389" i="1"/>
  <c r="J389" i="1"/>
  <c r="K388" i="1"/>
  <c r="J388" i="1"/>
  <c r="K387" i="1"/>
  <c r="J387" i="1"/>
  <c r="K386" i="1"/>
  <c r="J386" i="1"/>
  <c r="I385" i="1"/>
  <c r="I384" i="1" s="1"/>
  <c r="H385" i="1"/>
  <c r="I383" i="1"/>
  <c r="K382" i="1"/>
  <c r="J382" i="1"/>
  <c r="K381" i="1"/>
  <c r="J381" i="1"/>
  <c r="K380" i="1"/>
  <c r="J380" i="1"/>
  <c r="K379" i="1"/>
  <c r="J379" i="1"/>
  <c r="J375" i="1" s="1"/>
  <c r="J374" i="1" s="1"/>
  <c r="K378" i="1"/>
  <c r="J378" i="1"/>
  <c r="K377" i="1"/>
  <c r="J377" i="1"/>
  <c r="K376" i="1"/>
  <c r="J376" i="1"/>
  <c r="I375" i="1"/>
  <c r="H375" i="1"/>
  <c r="I374" i="1"/>
  <c r="H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I366" i="1"/>
  <c r="H366" i="1"/>
  <c r="K365" i="1"/>
  <c r="J365" i="1"/>
  <c r="K364" i="1"/>
  <c r="J364" i="1"/>
  <c r="K363" i="1"/>
  <c r="J363" i="1"/>
  <c r="J358" i="1" s="1"/>
  <c r="K362" i="1"/>
  <c r="J362" i="1"/>
  <c r="K361" i="1"/>
  <c r="J361" i="1"/>
  <c r="K360" i="1"/>
  <c r="J360" i="1"/>
  <c r="K359" i="1"/>
  <c r="J359" i="1"/>
  <c r="I358" i="1"/>
  <c r="H358" i="1"/>
  <c r="K357" i="1"/>
  <c r="J357" i="1"/>
  <c r="J356" i="1" s="1"/>
  <c r="K356" i="1"/>
  <c r="I356" i="1"/>
  <c r="H356" i="1"/>
  <c r="K355" i="1"/>
  <c r="J355" i="1"/>
  <c r="K354" i="1"/>
  <c r="J354" i="1"/>
  <c r="K353" i="1"/>
  <c r="J353" i="1"/>
  <c r="K352" i="1"/>
  <c r="J352" i="1"/>
  <c r="I352" i="1"/>
  <c r="H352" i="1"/>
  <c r="K351" i="1"/>
  <c r="J351" i="1"/>
  <c r="K350" i="1"/>
  <c r="J350" i="1"/>
  <c r="J349" i="1"/>
  <c r="I349" i="1"/>
  <c r="H349" i="1"/>
  <c r="K348" i="1"/>
  <c r="J348" i="1"/>
  <c r="K347" i="1"/>
  <c r="J347" i="1"/>
  <c r="K346" i="1"/>
  <c r="J346" i="1"/>
  <c r="I345" i="1"/>
  <c r="H345" i="1"/>
  <c r="K345" i="1" s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J337" i="1" s="1"/>
  <c r="I337" i="1"/>
  <c r="I328" i="1" s="1"/>
  <c r="H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I329" i="1"/>
  <c r="H329" i="1"/>
  <c r="K329" i="1" s="1"/>
  <c r="H328" i="1"/>
  <c r="H327" i="1"/>
  <c r="K325" i="1"/>
  <c r="J325" i="1"/>
  <c r="K324" i="1"/>
  <c r="J324" i="1"/>
  <c r="K323" i="1"/>
  <c r="J323" i="1"/>
  <c r="J322" i="1" s="1"/>
  <c r="I322" i="1"/>
  <c r="H322" i="1"/>
  <c r="K321" i="1"/>
  <c r="J321" i="1"/>
  <c r="K320" i="1"/>
  <c r="J320" i="1"/>
  <c r="J314" i="1" s="1"/>
  <c r="K319" i="1"/>
  <c r="J319" i="1"/>
  <c r="K318" i="1"/>
  <c r="J318" i="1"/>
  <c r="K317" i="1"/>
  <c r="J317" i="1"/>
  <c r="K316" i="1"/>
  <c r="J316" i="1"/>
  <c r="K315" i="1"/>
  <c r="J315" i="1"/>
  <c r="I314" i="1"/>
  <c r="K314" i="1" s="1"/>
  <c r="H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I306" i="1"/>
  <c r="H306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J296" i="1" s="1"/>
  <c r="K296" i="1"/>
  <c r="I296" i="1"/>
  <c r="H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I288" i="1"/>
  <c r="H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I280" i="1"/>
  <c r="H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J272" i="1" s="1"/>
  <c r="K273" i="1"/>
  <c r="J273" i="1"/>
  <c r="I272" i="1"/>
  <c r="H272" i="1"/>
  <c r="I271" i="1"/>
  <c r="H271" i="1"/>
  <c r="H270" i="1" s="1"/>
  <c r="I270" i="1"/>
  <c r="K270" i="1" s="1"/>
  <c r="K269" i="1"/>
  <c r="J269" i="1"/>
  <c r="K268" i="1"/>
  <c r="J268" i="1"/>
  <c r="K267" i="1"/>
  <c r="J267" i="1"/>
  <c r="J266" i="1"/>
  <c r="I266" i="1"/>
  <c r="H266" i="1"/>
  <c r="K266" i="1" s="1"/>
  <c r="K265" i="1"/>
  <c r="J265" i="1"/>
  <c r="K264" i="1"/>
  <c r="J264" i="1"/>
  <c r="K263" i="1"/>
  <c r="J263" i="1"/>
  <c r="J262" i="1"/>
  <c r="I262" i="1"/>
  <c r="H262" i="1"/>
  <c r="K261" i="1"/>
  <c r="J261" i="1"/>
  <c r="K260" i="1"/>
  <c r="J260" i="1"/>
  <c r="J258" i="1" s="1"/>
  <c r="K259" i="1"/>
  <c r="J259" i="1"/>
  <c r="I258" i="1"/>
  <c r="H258" i="1"/>
  <c r="K258" i="1" s="1"/>
  <c r="K257" i="1"/>
  <c r="J257" i="1"/>
  <c r="K256" i="1"/>
  <c r="J256" i="1"/>
  <c r="K255" i="1"/>
  <c r="J255" i="1"/>
  <c r="J250" i="1" s="1"/>
  <c r="K254" i="1"/>
  <c r="J254" i="1"/>
  <c r="K253" i="1"/>
  <c r="J253" i="1"/>
  <c r="K252" i="1"/>
  <c r="J252" i="1"/>
  <c r="K251" i="1"/>
  <c r="J251" i="1"/>
  <c r="I250" i="1"/>
  <c r="H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J242" i="1" s="1"/>
  <c r="I242" i="1"/>
  <c r="H242" i="1"/>
  <c r="K242" i="1" s="1"/>
  <c r="K239" i="1"/>
  <c r="J239" i="1"/>
  <c r="K238" i="1"/>
  <c r="J238" i="1"/>
  <c r="K237" i="1"/>
  <c r="J237" i="1"/>
  <c r="J236" i="1"/>
  <c r="I236" i="1"/>
  <c r="K236" i="1" s="1"/>
  <c r="H236" i="1"/>
  <c r="K235" i="1"/>
  <c r="J235" i="1"/>
  <c r="K234" i="1"/>
  <c r="J234" i="1"/>
  <c r="J232" i="1" s="1"/>
  <c r="K233" i="1"/>
  <c r="J233" i="1"/>
  <c r="I232" i="1"/>
  <c r="H232" i="1"/>
  <c r="K232" i="1" s="1"/>
  <c r="K231" i="1"/>
  <c r="J231" i="1"/>
  <c r="K230" i="1"/>
  <c r="J230" i="1"/>
  <c r="K229" i="1"/>
  <c r="J229" i="1"/>
  <c r="J228" i="1" s="1"/>
  <c r="I228" i="1"/>
  <c r="H228" i="1"/>
  <c r="K227" i="1"/>
  <c r="J227" i="1"/>
  <c r="K226" i="1"/>
  <c r="J226" i="1"/>
  <c r="K225" i="1"/>
  <c r="J225" i="1"/>
  <c r="J224" i="1" s="1"/>
  <c r="K224" i="1"/>
  <c r="I224" i="1"/>
  <c r="H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J216" i="1"/>
  <c r="I216" i="1"/>
  <c r="K216" i="1" s="1"/>
  <c r="H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I208" i="1"/>
  <c r="H208" i="1"/>
  <c r="K208" i="1" s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I200" i="1"/>
  <c r="H200" i="1"/>
  <c r="H167" i="1" s="1"/>
  <c r="H166" i="1" s="1"/>
  <c r="K199" i="1"/>
  <c r="J199" i="1"/>
  <c r="K198" i="1"/>
  <c r="J198" i="1"/>
  <c r="K197" i="1"/>
  <c r="J197" i="1"/>
  <c r="K196" i="1"/>
  <c r="J196" i="1"/>
  <c r="K195" i="1"/>
  <c r="J195" i="1"/>
  <c r="K194" i="1"/>
  <c r="J194" i="1"/>
  <c r="J192" i="1" s="1"/>
  <c r="K193" i="1"/>
  <c r="J193" i="1"/>
  <c r="K192" i="1"/>
  <c r="I192" i="1"/>
  <c r="H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I184" i="1"/>
  <c r="H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J176" i="1" s="1"/>
  <c r="K176" i="1"/>
  <c r="I176" i="1"/>
  <c r="H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I168" i="1"/>
  <c r="H168" i="1"/>
  <c r="K165" i="1"/>
  <c r="J165" i="1"/>
  <c r="K164" i="1"/>
  <c r="J164" i="1"/>
  <c r="K163" i="1"/>
  <c r="J163" i="1"/>
  <c r="J162" i="1"/>
  <c r="I162" i="1"/>
  <c r="H162" i="1"/>
  <c r="K162" i="1" s="1"/>
  <c r="K161" i="1"/>
  <c r="J161" i="1"/>
  <c r="K160" i="1"/>
  <c r="J160" i="1"/>
  <c r="K159" i="1"/>
  <c r="J159" i="1"/>
  <c r="K158" i="1"/>
  <c r="J158" i="1"/>
  <c r="I158" i="1"/>
  <c r="H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J150" i="1" s="1"/>
  <c r="I150" i="1"/>
  <c r="H150" i="1"/>
  <c r="K150" i="1" s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J142" i="1"/>
  <c r="I142" i="1"/>
  <c r="H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I134" i="1"/>
  <c r="H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I126" i="1"/>
  <c r="H126" i="1"/>
  <c r="H125" i="1" s="1"/>
  <c r="H124" i="1" s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I116" i="1"/>
  <c r="H116" i="1"/>
  <c r="K116" i="1" s="1"/>
  <c r="K115" i="1"/>
  <c r="J115" i="1"/>
  <c r="K114" i="1"/>
  <c r="J114" i="1"/>
  <c r="J108" i="1" s="1"/>
  <c r="K113" i="1"/>
  <c r="J113" i="1"/>
  <c r="K112" i="1"/>
  <c r="J112" i="1"/>
  <c r="K111" i="1"/>
  <c r="J111" i="1"/>
  <c r="K110" i="1"/>
  <c r="J110" i="1"/>
  <c r="K109" i="1"/>
  <c r="J109" i="1"/>
  <c r="I108" i="1"/>
  <c r="H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J100" i="1" s="1"/>
  <c r="K101" i="1"/>
  <c r="J101" i="1"/>
  <c r="I100" i="1"/>
  <c r="H100" i="1"/>
  <c r="K100" i="1" s="1"/>
  <c r="K99" i="1"/>
  <c r="J99" i="1"/>
  <c r="K98" i="1"/>
  <c r="J98" i="1"/>
  <c r="K97" i="1"/>
  <c r="J97" i="1"/>
  <c r="J92" i="1" s="1"/>
  <c r="K96" i="1"/>
  <c r="J96" i="1"/>
  <c r="K95" i="1"/>
  <c r="J95" i="1"/>
  <c r="K94" i="1"/>
  <c r="J94" i="1"/>
  <c r="K93" i="1"/>
  <c r="J93" i="1"/>
  <c r="I92" i="1"/>
  <c r="H92" i="1"/>
  <c r="H83" i="1" s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J84" i="1" s="1"/>
  <c r="I84" i="1"/>
  <c r="H84" i="1"/>
  <c r="K84" i="1" s="1"/>
  <c r="K82" i="1"/>
  <c r="J82" i="1"/>
  <c r="K81" i="1"/>
  <c r="J81" i="1"/>
  <c r="I81" i="1"/>
  <c r="H81" i="1"/>
  <c r="K80" i="1"/>
  <c r="J80" i="1"/>
  <c r="K79" i="1"/>
  <c r="J79" i="1"/>
  <c r="I79" i="1"/>
  <c r="H79" i="1"/>
  <c r="K78" i="1"/>
  <c r="J78" i="1"/>
  <c r="K77" i="1"/>
  <c r="J77" i="1"/>
  <c r="J71" i="1" s="1"/>
  <c r="J46" i="1" s="1"/>
  <c r="K76" i="1"/>
  <c r="J76" i="1"/>
  <c r="K75" i="1"/>
  <c r="J75" i="1"/>
  <c r="K74" i="1"/>
  <c r="J74" i="1"/>
  <c r="K73" i="1"/>
  <c r="J73" i="1"/>
  <c r="K72" i="1"/>
  <c r="J72" i="1"/>
  <c r="I71" i="1"/>
  <c r="K71" i="1" s="1"/>
  <c r="H71" i="1"/>
  <c r="K70" i="1"/>
  <c r="J70" i="1"/>
  <c r="K69" i="1"/>
  <c r="J69" i="1"/>
  <c r="K68" i="1"/>
  <c r="J68" i="1"/>
  <c r="J67" i="1" s="1"/>
  <c r="I67" i="1"/>
  <c r="H67" i="1"/>
  <c r="H46" i="1" s="1"/>
  <c r="H45" i="1" s="1"/>
  <c r="K66" i="1"/>
  <c r="J66" i="1"/>
  <c r="K65" i="1"/>
  <c r="J65" i="1"/>
  <c r="K64" i="1"/>
  <c r="J64" i="1"/>
  <c r="J63" i="1"/>
  <c r="I63" i="1"/>
  <c r="K63" i="1" s="1"/>
  <c r="H63" i="1"/>
  <c r="K62" i="1"/>
  <c r="J62" i="1"/>
  <c r="K61" i="1"/>
  <c r="J61" i="1"/>
  <c r="K60" i="1"/>
  <c r="J60" i="1"/>
  <c r="K59" i="1"/>
  <c r="J59" i="1"/>
  <c r="K58" i="1"/>
  <c r="J58" i="1"/>
  <c r="L57" i="1"/>
  <c r="K57" i="1"/>
  <c r="J57" i="1"/>
  <c r="L56" i="1"/>
  <c r="K56" i="1"/>
  <c r="J56" i="1"/>
  <c r="J55" i="1" s="1"/>
  <c r="I55" i="1"/>
  <c r="H55" i="1"/>
  <c r="K54" i="1"/>
  <c r="J54" i="1"/>
  <c r="K53" i="1"/>
  <c r="J53" i="1"/>
  <c r="K52" i="1"/>
  <c r="J52" i="1"/>
  <c r="K51" i="1"/>
  <c r="J51" i="1"/>
  <c r="J47" i="1" s="1"/>
  <c r="K50" i="1"/>
  <c r="J50" i="1"/>
  <c r="K49" i="1"/>
  <c r="J49" i="1"/>
  <c r="K48" i="1"/>
  <c r="J48" i="1"/>
  <c r="I47" i="1"/>
  <c r="H47" i="1"/>
  <c r="K44" i="1"/>
  <c r="J44" i="1"/>
  <c r="K43" i="1"/>
  <c r="J43" i="1"/>
  <c r="J41" i="1" s="1"/>
  <c r="K42" i="1"/>
  <c r="J42" i="1"/>
  <c r="I41" i="1"/>
  <c r="K41" i="1" s="1"/>
  <c r="H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J33" i="1"/>
  <c r="I33" i="1"/>
  <c r="H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I25" i="1"/>
  <c r="H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I17" i="1"/>
  <c r="H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J9" i="1" s="1"/>
  <c r="I9" i="1"/>
  <c r="H9" i="1"/>
  <c r="J383" i="1" l="1"/>
  <c r="J384" i="1"/>
  <c r="K108" i="1"/>
  <c r="J448" i="1"/>
  <c r="K200" i="1"/>
  <c r="K684" i="1"/>
  <c r="H383" i="1"/>
  <c r="K383" i="1" s="1"/>
  <c r="K385" i="1"/>
  <c r="H384" i="1"/>
  <c r="K384" i="1" s="1"/>
  <c r="K467" i="1"/>
  <c r="J200" i="1"/>
  <c r="J241" i="1"/>
  <c r="J240" i="1" s="1"/>
  <c r="H448" i="1"/>
  <c r="H447" i="1" s="1"/>
  <c r="J647" i="1"/>
  <c r="J646" i="1" s="1"/>
  <c r="K271" i="1"/>
  <c r="K374" i="1"/>
  <c r="K656" i="1"/>
  <c r="H241" i="1"/>
  <c r="H240" i="1" s="1"/>
  <c r="H8" i="1"/>
  <c r="H7" i="1" s="1"/>
  <c r="H6" i="1" s="1"/>
  <c r="I327" i="1"/>
  <c r="K328" i="1"/>
  <c r="K262" i="1"/>
  <c r="K375" i="1"/>
  <c r="J421" i="1"/>
  <c r="J420" i="1" s="1"/>
  <c r="J419" i="1" s="1"/>
  <c r="K502" i="1"/>
  <c r="J693" i="1"/>
  <c r="J692" i="1" s="1"/>
  <c r="I711" i="1"/>
  <c r="K712" i="1"/>
  <c r="H730" i="1"/>
  <c r="H729" i="1" s="1"/>
  <c r="H710" i="1" s="1"/>
  <c r="J924" i="1"/>
  <c r="J923" i="1" s="1"/>
  <c r="J922" i="1" s="1"/>
  <c r="H326" i="1"/>
  <c r="K538" i="1"/>
  <c r="I537" i="1"/>
  <c r="I448" i="1"/>
  <c r="K994" i="1"/>
  <c r="I46" i="1"/>
  <c r="K47" i="1"/>
  <c r="K126" i="1"/>
  <c r="J730" i="1"/>
  <c r="J729" i="1" s="1"/>
  <c r="J710" i="1" s="1"/>
  <c r="K739" i="1"/>
  <c r="H957" i="1"/>
  <c r="K995" i="1"/>
  <c r="K92" i="1"/>
  <c r="K763" i="1"/>
  <c r="K960" i="1"/>
  <c r="I959" i="1"/>
  <c r="J126" i="1"/>
  <c r="I167" i="1"/>
  <c r="J564" i="1"/>
  <c r="J563" i="1" s="1"/>
  <c r="K573" i="1"/>
  <c r="H647" i="1"/>
  <c r="H646" i="1" s="1"/>
  <c r="K666" i="1"/>
  <c r="J848" i="1"/>
  <c r="J847" i="1" s="1"/>
  <c r="K883" i="1"/>
  <c r="K524" i="1"/>
  <c r="J25" i="1"/>
  <c r="J134" i="1"/>
  <c r="J208" i="1"/>
  <c r="K288" i="1"/>
  <c r="J329" i="1"/>
  <c r="J403" i="1"/>
  <c r="J402" i="1" s="1"/>
  <c r="J401" i="1" s="1"/>
  <c r="J457" i="1"/>
  <c r="K823" i="1"/>
  <c r="I814" i="1"/>
  <c r="K67" i="1"/>
  <c r="J116" i="1"/>
  <c r="J83" i="1" s="1"/>
  <c r="J45" i="1" s="1"/>
  <c r="K250" i="1"/>
  <c r="K358" i="1"/>
  <c r="J493" i="1"/>
  <c r="H885" i="1"/>
  <c r="K925" i="1"/>
  <c r="I924" i="1"/>
  <c r="K9" i="1"/>
  <c r="I8" i="1"/>
  <c r="K33" i="1"/>
  <c r="I125" i="1"/>
  <c r="K142" i="1"/>
  <c r="J288" i="1"/>
  <c r="J271" i="1" s="1"/>
  <c r="J270" i="1" s="1"/>
  <c r="J306" i="1"/>
  <c r="J305" i="1" s="1"/>
  <c r="J304" i="1" s="1"/>
  <c r="K337" i="1"/>
  <c r="K349" i="1"/>
  <c r="K429" i="1"/>
  <c r="J763" i="1"/>
  <c r="K867" i="1"/>
  <c r="I860" i="1"/>
  <c r="K874" i="1"/>
  <c r="H880" i="1"/>
  <c r="K880" i="1" s="1"/>
  <c r="K888" i="1"/>
  <c r="I887" i="1"/>
  <c r="I507" i="1"/>
  <c r="K508" i="1"/>
  <c r="J538" i="1"/>
  <c r="J537" i="1" s="1"/>
  <c r="J536" i="1" s="1"/>
  <c r="K979" i="1"/>
  <c r="K996" i="1"/>
  <c r="K17" i="1"/>
  <c r="K272" i="1"/>
  <c r="K322" i="1"/>
  <c r="K457" i="1"/>
  <c r="I602" i="1"/>
  <c r="K635" i="1"/>
  <c r="K803" i="1"/>
  <c r="I897" i="1"/>
  <c r="J168" i="1"/>
  <c r="J184" i="1"/>
  <c r="H305" i="1"/>
  <c r="H304" i="1" s="1"/>
  <c r="K483" i="1"/>
  <c r="J635" i="1"/>
  <c r="H848" i="1"/>
  <c r="H847" i="1" s="1"/>
  <c r="K864" i="1"/>
  <c r="I870" i="1"/>
  <c r="K870" i="1" s="1"/>
  <c r="K980" i="1"/>
  <c r="I978" i="1"/>
  <c r="K978" i="1" s="1"/>
  <c r="K306" i="1"/>
  <c r="I305" i="1"/>
  <c r="J508" i="1"/>
  <c r="J507" i="1" s="1"/>
  <c r="J506" i="1" s="1"/>
  <c r="H675" i="1"/>
  <c r="H674" i="1" s="1"/>
  <c r="I848" i="1"/>
  <c r="J980" i="1"/>
  <c r="J17" i="1"/>
  <c r="J8" i="1" s="1"/>
  <c r="J7" i="1" s="1"/>
  <c r="K516" i="1"/>
  <c r="J619" i="1"/>
  <c r="I675" i="1"/>
  <c r="K25" i="1"/>
  <c r="J366" i="1"/>
  <c r="I420" i="1"/>
  <c r="K421" i="1"/>
  <c r="J483" i="1"/>
  <c r="H564" i="1"/>
  <c r="H563" i="1" s="1"/>
  <c r="H562" i="1" s="1"/>
  <c r="K565" i="1"/>
  <c r="J809" i="1"/>
  <c r="K849" i="1"/>
  <c r="J345" i="1"/>
  <c r="K411" i="1"/>
  <c r="I402" i="1"/>
  <c r="I564" i="1"/>
  <c r="J643" i="1"/>
  <c r="K676" i="1"/>
  <c r="K693" i="1"/>
  <c r="J747" i="1"/>
  <c r="J771" i="1"/>
  <c r="K988" i="1"/>
  <c r="K603" i="1"/>
  <c r="I730" i="1"/>
  <c r="K55" i="1"/>
  <c r="K228" i="1"/>
  <c r="J603" i="1"/>
  <c r="I647" i="1"/>
  <c r="K787" i="1"/>
  <c r="K871" i="1"/>
  <c r="J880" i="1"/>
  <c r="J906" i="1"/>
  <c r="J897" i="1" s="1"/>
  <c r="J896" i="1" s="1"/>
  <c r="J885" i="1" s="1"/>
  <c r="I83" i="1"/>
  <c r="K83" i="1" s="1"/>
  <c r="K184" i="1"/>
  <c r="I241" i="1"/>
  <c r="J684" i="1"/>
  <c r="J675" i="1" s="1"/>
  <c r="J674" i="1" s="1"/>
  <c r="K881" i="1"/>
  <c r="K168" i="1"/>
  <c r="I493" i="1"/>
  <c r="K493" i="1" s="1"/>
  <c r="K731" i="1"/>
  <c r="J787" i="1"/>
  <c r="K941" i="1"/>
  <c r="H5" i="1" l="1"/>
  <c r="H4" i="1" s="1"/>
  <c r="I729" i="1"/>
  <c r="K729" i="1" s="1"/>
  <c r="K730" i="1"/>
  <c r="K241" i="1"/>
  <c r="I240" i="1"/>
  <c r="K240" i="1" s="1"/>
  <c r="K848" i="1"/>
  <c r="J447" i="1"/>
  <c r="I958" i="1"/>
  <c r="K959" i="1"/>
  <c r="I45" i="1"/>
  <c r="K45" i="1" s="1"/>
  <c r="K46" i="1"/>
  <c r="K711" i="1"/>
  <c r="J167" i="1"/>
  <c r="J166" i="1" s="1"/>
  <c r="K305" i="1"/>
  <c r="I304" i="1"/>
  <c r="K304" i="1" s="1"/>
  <c r="K897" i="1"/>
  <c r="I896" i="1"/>
  <c r="K896" i="1" s="1"/>
  <c r="I506" i="1"/>
  <c r="K506" i="1" s="1"/>
  <c r="K507" i="1"/>
  <c r="K448" i="1"/>
  <c r="I447" i="1"/>
  <c r="K447" i="1" s="1"/>
  <c r="I419" i="1"/>
  <c r="K419" i="1" s="1"/>
  <c r="K420" i="1"/>
  <c r="K887" i="1"/>
  <c r="I886" i="1"/>
  <c r="K924" i="1"/>
  <c r="I923" i="1"/>
  <c r="J328" i="1"/>
  <c r="J327" i="1" s="1"/>
  <c r="J979" i="1"/>
  <c r="J978" i="1"/>
  <c r="J957" i="1" s="1"/>
  <c r="I166" i="1"/>
  <c r="K166" i="1" s="1"/>
  <c r="K167" i="1"/>
  <c r="J125" i="1"/>
  <c r="J124" i="1" s="1"/>
  <c r="J6" i="1" s="1"/>
  <c r="K125" i="1"/>
  <c r="I124" i="1"/>
  <c r="K124" i="1" s="1"/>
  <c r="I813" i="1"/>
  <c r="K813" i="1" s="1"/>
  <c r="K814" i="1"/>
  <c r="I646" i="1"/>
  <c r="K646" i="1" s="1"/>
  <c r="K647" i="1"/>
  <c r="K564" i="1"/>
  <c r="I563" i="1"/>
  <c r="K602" i="1"/>
  <c r="I601" i="1"/>
  <c r="K601" i="1" s="1"/>
  <c r="J602" i="1"/>
  <c r="J601" i="1" s="1"/>
  <c r="J562" i="1" s="1"/>
  <c r="I401" i="1"/>
  <c r="K401" i="1" s="1"/>
  <c r="K402" i="1"/>
  <c r="K675" i="1"/>
  <c r="I674" i="1"/>
  <c r="K674" i="1" s="1"/>
  <c r="K8" i="1"/>
  <c r="I7" i="1"/>
  <c r="I536" i="1"/>
  <c r="K536" i="1" s="1"/>
  <c r="K537" i="1"/>
  <c r="K860" i="1"/>
  <c r="I859" i="1"/>
  <c r="K859" i="1" s="1"/>
  <c r="K327" i="1"/>
  <c r="I326" i="1" l="1"/>
  <c r="K326" i="1" s="1"/>
  <c r="J326" i="1"/>
  <c r="J5" i="1" s="1"/>
  <c r="J4" i="1" s="1"/>
  <c r="K7" i="1"/>
  <c r="I6" i="1"/>
  <c r="K958" i="1"/>
  <c r="I957" i="1"/>
  <c r="K957" i="1" s="1"/>
  <c r="I562" i="1"/>
  <c r="K562" i="1" s="1"/>
  <c r="K563" i="1"/>
  <c r="I847" i="1"/>
  <c r="K847" i="1" s="1"/>
  <c r="K923" i="1"/>
  <c r="I922" i="1"/>
  <c r="K922" i="1" s="1"/>
  <c r="K886" i="1"/>
  <c r="I885" i="1"/>
  <c r="K885" i="1" s="1"/>
  <c r="I710" i="1"/>
  <c r="K710" i="1" s="1"/>
  <c r="K6" i="1" l="1"/>
  <c r="I5" i="1"/>
  <c r="K5" i="1" l="1"/>
  <c r="I4" i="1"/>
  <c r="K4" i="1" s="1"/>
</calcChain>
</file>

<file path=xl/sharedStrings.xml><?xml version="1.0" encoding="utf-8"?>
<sst xmlns="http://schemas.openxmlformats.org/spreadsheetml/2006/main" count="3219" uniqueCount="174">
  <si>
    <t>TITRE</t>
  </si>
  <si>
    <t>SECT-TITRE</t>
  </si>
  <si>
    <t>nouveau code</t>
  </si>
  <si>
    <t>CODE</t>
  </si>
  <si>
    <t>INSTITUTION</t>
  </si>
  <si>
    <t>Projection initiale 2017-2018</t>
  </si>
  <si>
    <t>Crédits 
 2019-2020
(A)</t>
  </si>
  <si>
    <t>Crédits initial
2024-2025</t>
  </si>
  <si>
    <t xml:space="preserve">Dépenses exécutées 
au 31 octobre
</t>
  </si>
  <si>
    <t>Solde</t>
  </si>
  <si>
    <t>Taux d'exécution</t>
  </si>
  <si>
    <t>TOTAL</t>
  </si>
  <si>
    <t>POUVOIR</t>
  </si>
  <si>
    <t>POUVOIR EXECUTIF</t>
  </si>
  <si>
    <t>SECTEUR</t>
  </si>
  <si>
    <t>SECTEUR ECONOMIQUE</t>
  </si>
  <si>
    <t>MIN</t>
  </si>
  <si>
    <t>1111</t>
  </si>
  <si>
    <t>MINISTERE DE LA PLANIFICATION ET DE LA COOPERATION EXTERNE</t>
  </si>
  <si>
    <t>chap</t>
  </si>
  <si>
    <t>SERVICES INTERNES</t>
  </si>
  <si>
    <t>SECTION</t>
  </si>
  <si>
    <t>BUREAU DU MINISTRE</t>
  </si>
  <si>
    <t>article</t>
  </si>
  <si>
    <t>DEPENSES DE PERSONNEL</t>
  </si>
  <si>
    <t>DEPENSES DE SERVICES ET CHARGES DIVERSES</t>
  </si>
  <si>
    <t>ACHATS DE BIENS DE CONSOMMATION ET PETITS MATERIELS</t>
  </si>
  <si>
    <t>IMMOBILISATION CORPORELLE</t>
  </si>
  <si>
    <t>IMMOBILISATION INCORPORELLE</t>
  </si>
  <si>
    <t>SUBVENTIONS,QUOTES-PARTS ET CONTRIB.,ALLOC, INDEMNISATIONS</t>
  </si>
  <si>
    <t>AUTRES DEPENSES PUBLIQUES</t>
  </si>
  <si>
    <t>DIRECTION GENERALE DES SERVICES INTERNES</t>
  </si>
  <si>
    <t>CENTRE DE TECHNI. DE PLANIF. ET D'ECONOMIE APPLIQUEE.(CTPEA)</t>
  </si>
  <si>
    <t>CONSEIL NATIONAL DES COOPERATIVES (CNC)</t>
  </si>
  <si>
    <t>CENTRE NTL DE L'INFORM. GEO SPAT.</t>
  </si>
  <si>
    <t>MINISTERE DE L'ECONOMIE ET DES FINANCES</t>
  </si>
  <si>
    <t>FAES</t>
  </si>
  <si>
    <t>UNITE DE LUTTE CONTRE LA CORRUPTION</t>
  </si>
  <si>
    <t>ECOLE NATIONALE D'ADMINISTRATION FINANCIERE</t>
  </si>
  <si>
    <t>BUREAU DU SECRETAIRE D'ETAT AUX FINANCES</t>
  </si>
  <si>
    <t>SUBVENTIONS D'EXPLOITATION AUX COMPTES SPÉCIAUX DU TRÉSOR ET BUDGETS ANNEXES</t>
  </si>
  <si>
    <t>SERVICES EXTERNES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</si>
  <si>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</si>
  <si>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</si>
  <si>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</si>
  <si>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</si>
  <si>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</si>
  <si>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>MINIS. DE L'AGRICULTURE, RESSOURCES NATURELLES/DEVELOP/RURAL</t>
  </si>
  <si>
    <t>ORGANISME DE LA VALLEE DE L'ARTIBONITE</t>
  </si>
  <si>
    <t>INSTITUT NATIONAL DE REFORME AGRAIRE</t>
  </si>
  <si>
    <t>ORGANISME DE DEVELOPPEMENT DU NORD (ODN)</t>
  </si>
  <si>
    <t>INSTITUT NATIONAL DU CAFE D'HAITI (INCAH)</t>
  </si>
  <si>
    <t>MINISTERE DES TRAVAUX PUBLICS, TRANSPORTS ET COMMUNICATIONS</t>
  </si>
  <si>
    <t>LABOR. NATIONAL DU BATIMENT ET DES TRAV. PUBL.</t>
  </si>
  <si>
    <t>OFFICE NATIONAL DU CADASTRE</t>
  </si>
  <si>
    <t>SERVICES MARITIME ET DE NAVIGATION</t>
  </si>
  <si>
    <t>CONSEIL NATIONAL DES TELECOMMUNICATIONS</t>
  </si>
  <si>
    <t>BUREAU DES MINES ET DE L'ENERGIE</t>
  </si>
  <si>
    <t>FONDS D'ENTRETIEN ROUTIER</t>
  </si>
  <si>
    <t>CENTRE NATIONAL DES EQUIPEMENTS</t>
  </si>
  <si>
    <t>DIRECTION NATIONALE DE L'EAU POTABLE ET DE L'ASSAINISSEMENT</t>
  </si>
  <si>
    <t>AGENCE NATIONALE DE REGULATION DU SECTEUR ENERGETIQUE</t>
  </si>
  <si>
    <t>MINISTERE DU COMMERCE ET DE L'INDUSTRIE</t>
  </si>
  <si>
    <t>OFFICE DES POSTES</t>
  </si>
  <si>
    <t>DIRECTION GENERALE DES ZONES FRANCHES</t>
  </si>
  <si>
    <t>CENTRE DE FACILITATION DES INVEST(CFI)</t>
  </si>
  <si>
    <t>MINISTERE DE L'ENVIRONNEMENT</t>
  </si>
  <si>
    <t>AGENCE NATIONALE DES AIRES PROTEGEES</t>
  </si>
  <si>
    <t xml:space="preserve">SERVICE NATIONAL DE GESTION DES RESIDUS SOLIDES </t>
  </si>
  <si>
    <t>MINISTERE DU TOURISME</t>
  </si>
  <si>
    <t>ECOLE HOTELIERE</t>
  </si>
  <si>
    <t>SECTEUR POLITIQUE</t>
  </si>
  <si>
    <t>MINISTERE DE LA JUSTICE</t>
  </si>
  <si>
    <t>UNITE CENTRALE DE RENSEIGNEMENTS FINANCIERS</t>
  </si>
  <si>
    <t>BUREAU DU SECRETAIRE D'ETAT A LA SECURITE PUBLIQUE</t>
  </si>
  <si>
    <t>OFFICE NATIONAL D'IDENTIFICATION</t>
  </si>
  <si>
    <t>BUREAU DU SECRETAIRE D'ETAT A LA JUSTICE</t>
  </si>
  <si>
    <t>ECOLE DE LA MAGISTRATURE</t>
  </si>
  <si>
    <t>COMMISSION NATIONALE D'ASSISTANCE LEGALE</t>
  </si>
  <si>
    <t>POLICE NATIONALE D'HAITI</t>
  </si>
  <si>
    <t>MINISTERE DES HAITIENS VIVANT A L'ETRANGER</t>
  </si>
  <si>
    <t>MINISTERE DES AFFAIRES ETRANGERES</t>
  </si>
  <si>
    <t>LA PRESIDENCE</t>
  </si>
  <si>
    <t>BUREAU DU PRESIDENT</t>
  </si>
  <si>
    <t xml:space="preserve"> ADMINISTRATION GENERALE DU PALAIS NATIONAL</t>
  </si>
  <si>
    <t>SERVICE DE SECURITE DU PALAIS NATIONAL</t>
  </si>
  <si>
    <t>DOTATION POUR COMPTE SPECIAL DU PRESIDENT</t>
  </si>
  <si>
    <t>BUREAU DU PREMIER MINISTRE</t>
  </si>
  <si>
    <t>ADMINISTRATION GENERALE</t>
  </si>
  <si>
    <t>DOTATION POUR COMPTE SPECIAL DU PREMIER MINISTRE</t>
  </si>
  <si>
    <t>CONSEIL DE MODERNISATION DES ENTREPRISES PUBLIQUES</t>
  </si>
  <si>
    <t>COMMISSION NATIONALE DE LUTTE CONTRE LA DROGUE</t>
  </si>
  <si>
    <t>BUREAU DE L'ORDONNATEUR NATIONAL</t>
  </si>
  <si>
    <t>COMMISSION NATIONALE DE PASSATION DE MARCHES</t>
  </si>
  <si>
    <t>CONSEIL SUPERIEUR DE LA POLICE NATIONALE</t>
  </si>
  <si>
    <t>BUREAU DE COORD. ET DE SUIVI DES ACCORDS CARICOM/OMC/ZLEA</t>
  </si>
  <si>
    <t>APPUI A LA FORMATION</t>
  </si>
  <si>
    <t>CEFOPAFOP</t>
  </si>
  <si>
    <t>BUREAU DE GESTION DES MILITAIRES DEMOBILISES</t>
  </si>
  <si>
    <t>MINISTERE DE L'INTERIEUR &amp; DES COLLECTIVITÉS TERRITORIALES</t>
  </si>
  <si>
    <t>ORGANISME DE SURVEILLANCE MORNE HOPITAL</t>
  </si>
  <si>
    <t>SMCRS</t>
  </si>
  <si>
    <t>DIRECTION GENERALE DE LA PROTECTION CIVILE</t>
  </si>
  <si>
    <t>MINISTERE DE LA DEFENSE</t>
  </si>
  <si>
    <t>FORCES ARMEES D'HAITI</t>
  </si>
  <si>
    <t>SECTEUR SOCIAL</t>
  </si>
  <si>
    <t>MINISTERE DE L'EDUCATION NATIONALE ET DE L A FORM. PROFESS.</t>
  </si>
  <si>
    <t>COMMISSION NLE DE COOPERATION AVEC L'UNESCO</t>
  </si>
  <si>
    <t>INSTITUT NATIONAL DE FORMATION PROFESSIONNELLE</t>
  </si>
  <si>
    <t>OFFICE NATIONAL DE PARTENARIAT</t>
  </si>
  <si>
    <t>MINISTERE DES AFFAIRES SOCIALES</t>
  </si>
  <si>
    <t>INSTITUT DU BIEN ETRE SOCIAL ET DE RECHERCHES</t>
  </si>
  <si>
    <t>E.P.P.L.S</t>
  </si>
  <si>
    <t>OFFICE NATIONAL DE LA MIGRATION</t>
  </si>
  <si>
    <t>BUREAU DU SECRETAIRE D'ETAT AUX HANDICAPES</t>
  </si>
  <si>
    <t>MINISTERE DE LA SANTE PUBLIQUE ET DE LA POPULATION</t>
  </si>
  <si>
    <t>SUBVENTION AUX ORGANISMES PRIVES ET PUBLICS</t>
  </si>
  <si>
    <t>MINISTERE A LA CONDITION FEMININE</t>
  </si>
  <si>
    <t>DIRECTION GENERALE</t>
  </si>
  <si>
    <t>MINISTERE DE LA JEUNESSE DES SPORTS ET DE L 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</si>
  <si>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</si>
  <si>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</si>
  <si>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</si>
  <si>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</si>
  <si>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</si>
  <si>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</si>
  <si>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</si>
  <si>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D ETHNOLOGIE</t>
  </si>
  <si>
    <t>BIBLIOTHEQUE NATIONALE</t>
  </si>
  <si>
    <t>ARCHIVES NATIONALES</t>
  </si>
  <si>
    <t>ACTIVITES CULTURELLES</t>
  </si>
  <si>
    <t>DIRECTION NATIONALE DU LIVRE</t>
  </si>
  <si>
    <t>BUREAU HAITIEN DU DROIT D AUTEUR</t>
  </si>
  <si>
    <t>MINISTERE DE LA COMMUNICATION</t>
  </si>
  <si>
    <t>TELEVISION NATIONALE D HAITI</t>
  </si>
  <si>
    <t xml:space="preserve"> RADIO NATIONALE D'HAITI</t>
  </si>
  <si>
    <t>AUTRES ADMINISTRATIONS</t>
  </si>
  <si>
    <t>INTERVENTIONS PUBLIQUES</t>
  </si>
  <si>
    <t>SUBVENTION AUX FONDS DE PENSION</t>
  </si>
  <si>
    <t>AUTRES INSTITUTIONS</t>
  </si>
  <si>
    <t>AUTRES INTERVENTIONS PUBLIQUES</t>
  </si>
  <si>
    <t>DETTE PUBLIQUE</t>
  </si>
  <si>
    <t>DETTE INTERNE</t>
  </si>
  <si>
    <t>INSTITUTIONS FINANCIERES CREATRICES DE MONNAIE</t>
  </si>
  <si>
    <t>AUTRES INSTITUTIONS FINANCIERES</t>
  </si>
  <si>
    <t>AMORTISSEMENT DE LA DETTE</t>
  </si>
  <si>
    <t>AUTRES CREANCIERS INTERNES</t>
  </si>
  <si>
    <t>DETTE EXTERNE</t>
  </si>
  <si>
    <t>DETTE MULTILATERALE</t>
  </si>
  <si>
    <t>DETTE BILATERALE</t>
  </si>
  <si>
    <t>AUTRES DETTES EXTERNES</t>
  </si>
  <si>
    <t>DOTATIONS SPECIALES SUBVENTION AU SECTEUR DE L'ENERGIE</t>
  </si>
  <si>
    <t>SUBVENTION A l'EDH</t>
  </si>
  <si>
    <t>SUBVENTION PRODUITS PRETOLIERS</t>
  </si>
  <si>
    <t>POUVOIR LEGISLATIF</t>
  </si>
  <si>
    <t>SENAT DE LA REPUBLIQUE</t>
  </si>
  <si>
    <t>ASSEMBLEE DES SENATEURS</t>
  </si>
  <si>
    <t>CHAMBRE DES DEPUTES</t>
  </si>
  <si>
    <t>QUESTURE DE LA CHAMBRE DES DEPUTES</t>
  </si>
  <si>
    <t>SECRETARIAT GENERAL</t>
  </si>
  <si>
    <t>POUVOIR JUDICIAIRE</t>
  </si>
  <si>
    <t>CONSEIL SUPERIEUR DU POUVOIR JUDICIAIRE</t>
  </si>
  <si>
    <t>COUR DE CASSATION</t>
  </si>
  <si>
    <t xml:space="preserve">COUR D'APPEL </t>
  </si>
  <si>
    <t>TRIBUNAUX</t>
  </si>
  <si>
    <t>ORGANISMES INDEPENDANTS</t>
  </si>
  <si>
    <t>COUR SUPERIEURE DES COMPTES ET DU CONTENTIEUX</t>
  </si>
  <si>
    <t>CONSEIL DE LA COUR</t>
  </si>
  <si>
    <t>CONSEIL ELECTORAL</t>
  </si>
  <si>
    <t>OFFICE DE PROTECTION DU CITOYEN</t>
  </si>
  <si>
    <t>UNIVERSITE D'ETAT D'HAITI</t>
  </si>
  <si>
    <t>RECTORAT DE L UNIVERSITE D ETAT D HAITI</t>
  </si>
  <si>
    <t xml:space="preserve">ACADEMIE DU CREOLE HAITIEN </t>
  </si>
  <si>
    <t>SECRETARIAT TECHNIQUE DE L'ACADEMIE DU CREOLE HAITIEN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</si>
</sst>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%"/>
    <numFmt numFmtId="167" formatCode="#&quot;-&quot;#"/>
    <numFmt numFmtId="168" formatCode="###&quot;-&quot;#&quot;-&quot;##&quot;-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164" fontId="2" fillId="0" borderId="0" xfId="3" applyNumberFormat="1" applyFont="1" applyAlignment="1">
      <alignment vertical="top"/>
    </xf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3" fillId="2" borderId="0" xfId="3" applyFont="1" applyFill="1"/>
    <xf numFmtId="43" fontId="3" fillId="2" borderId="2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6" fillId="0" borderId="7" xfId="3" applyNumberFormat="1" applyFont="1" applyFill="1" applyBorder="1" applyAlignment="1">
      <alignment horizontal="right" vertical="center"/>
    </xf>
    <xf numFmtId="0" fontId="6" fillId="3" borderId="7" xfId="3" applyNumberFormat="1" applyFont="1" applyFill="1" applyBorder="1" applyAlignment="1">
      <alignment horizontal="left" vertical="center" wrapText="1"/>
    </xf>
    <xf numFmtId="164" fontId="7" fillId="3" borderId="7" xfId="1" applyNumberFormat="1" applyFont="1" applyFill="1" applyBorder="1" applyAlignment="1">
      <alignment vertical="center"/>
    </xf>
    <xf numFmtId="166" fontId="6" fillId="3" borderId="7" xfId="2" applyNumberFormat="1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165" fontId="3" fillId="0" borderId="8" xfId="3" applyNumberFormat="1" applyFont="1" applyFill="1" applyBorder="1" applyAlignment="1">
      <alignment horizontal="right" vertical="center"/>
    </xf>
    <xf numFmtId="0" fontId="3" fillId="2" borderId="9" xfId="3" applyNumberFormat="1" applyFont="1" applyFill="1" applyBorder="1" applyAlignment="1">
      <alignment horizontal="left" vertical="center" wrapText="1"/>
    </xf>
    <xf numFmtId="164" fontId="8" fillId="2" borderId="9" xfId="1" applyNumberFormat="1" applyFont="1" applyFill="1" applyBorder="1" applyAlignment="1">
      <alignment vertical="center"/>
    </xf>
    <xf numFmtId="166" fontId="3" fillId="2" borderId="9" xfId="2" applyNumberFormat="1" applyFont="1" applyFill="1" applyBorder="1" applyAlignment="1">
      <alignment vertical="center"/>
    </xf>
    <xf numFmtId="0" fontId="3" fillId="0" borderId="0" xfId="4" applyFont="1" applyAlignment="1">
      <alignment vertical="center"/>
    </xf>
    <xf numFmtId="165" fontId="3" fillId="0" borderId="9" xfId="3" applyNumberFormat="1" applyFont="1" applyFill="1" applyBorder="1" applyAlignment="1">
      <alignment horizontal="right" vertical="center"/>
    </xf>
    <xf numFmtId="0" fontId="3" fillId="0" borderId="9" xfId="3" applyNumberFormat="1" applyFont="1" applyFill="1" applyBorder="1" applyAlignment="1">
      <alignment horizontal="left" vertical="center" wrapText="1"/>
    </xf>
    <xf numFmtId="164" fontId="8" fillId="0" borderId="9" xfId="1" applyNumberFormat="1" applyFont="1" applyBorder="1" applyAlignment="1">
      <alignment vertical="center"/>
    </xf>
    <xf numFmtId="166" fontId="3" fillId="0" borderId="9" xfId="2" applyNumberFormat="1" applyFont="1" applyBorder="1" applyAlignment="1">
      <alignment vertical="center"/>
    </xf>
    <xf numFmtId="0" fontId="4" fillId="4" borderId="0" xfId="4" applyFont="1" applyFill="1" applyAlignment="1">
      <alignment vertical="center"/>
    </xf>
    <xf numFmtId="165" fontId="4" fillId="0" borderId="0" xfId="3" applyNumberFormat="1" applyFont="1" applyFill="1" applyAlignment="1">
      <alignment horizontal="right" vertical="center"/>
    </xf>
    <xf numFmtId="1" fontId="4" fillId="4" borderId="0" xfId="3" applyNumberFormat="1" applyFont="1" applyFill="1" applyBorder="1" applyAlignment="1">
      <alignment horizontal="left" vertical="center" wrapText="1"/>
    </xf>
    <xf numFmtId="164" fontId="5" fillId="4" borderId="0" xfId="1" applyNumberFormat="1" applyFont="1" applyFill="1" applyAlignment="1">
      <alignment vertical="center"/>
    </xf>
    <xf numFmtId="166" fontId="4" fillId="4" borderId="0" xfId="2" applyNumberFormat="1" applyFont="1" applyFill="1" applyAlignment="1">
      <alignment vertical="center"/>
    </xf>
    <xf numFmtId="0" fontId="4" fillId="5" borderId="0" xfId="4" applyFont="1" applyFill="1" applyAlignment="1">
      <alignment vertical="center"/>
    </xf>
    <xf numFmtId="167" fontId="4" fillId="0" borderId="0" xfId="3" applyNumberFormat="1" applyFont="1" applyFill="1" applyAlignment="1">
      <alignment horizontal="right" vertical="center"/>
    </xf>
    <xf numFmtId="1" fontId="4" fillId="5" borderId="0" xfId="3" applyNumberFormat="1" applyFont="1" applyFill="1" applyBorder="1" applyAlignment="1">
      <alignment horizontal="left" vertical="center"/>
    </xf>
    <xf numFmtId="164" fontId="5" fillId="5" borderId="0" xfId="1" applyNumberFormat="1" applyFont="1" applyFill="1" applyAlignment="1">
      <alignment vertical="center"/>
    </xf>
    <xf numFmtId="166" fontId="4" fillId="5" borderId="0" xfId="2" applyNumberFormat="1" applyFont="1" applyFill="1" applyAlignment="1">
      <alignment vertical="center"/>
    </xf>
    <xf numFmtId="0" fontId="2" fillId="5" borderId="0" xfId="5" applyFill="1" applyAlignment="1">
      <alignment vertical="center"/>
    </xf>
    <xf numFmtId="0" fontId="4" fillId="2" borderId="8" xfId="4" applyFont="1" applyFill="1" applyBorder="1" applyAlignment="1">
      <alignment vertical="center"/>
    </xf>
    <xf numFmtId="168" fontId="4" fillId="0" borderId="0" xfId="3" applyNumberFormat="1" applyFont="1" applyFill="1" applyAlignment="1">
      <alignment horizontal="right" vertical="center"/>
    </xf>
    <xf numFmtId="1" fontId="4" fillId="2" borderId="0" xfId="3" applyNumberFormat="1" applyFont="1" applyFill="1" applyBorder="1" applyAlignment="1">
      <alignment horizontal="left" vertical="center" wrapText="1"/>
    </xf>
    <xf numFmtId="164" fontId="5" fillId="2" borderId="0" xfId="1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2" fillId="0" borderId="0" xfId="4" applyFont="1" applyAlignment="1">
      <alignment vertical="center"/>
    </xf>
    <xf numFmtId="168" fontId="2" fillId="0" borderId="0" xfId="4" applyNumberFormat="1" applyFont="1" applyAlignment="1">
      <alignment vertical="center"/>
    </xf>
    <xf numFmtId="165" fontId="2" fillId="0" borderId="0" xfId="3" applyNumberFormat="1" applyFont="1" applyFill="1" applyAlignment="1">
      <alignment horizontal="right" vertical="center"/>
    </xf>
    <xf numFmtId="165" fontId="2" fillId="0" borderId="0" xfId="3" applyNumberFormat="1" applyFont="1" applyAlignment="1">
      <alignment horizontal="left" vertical="center" wrapText="1"/>
    </xf>
    <xf numFmtId="164" fontId="9" fillId="0" borderId="0" xfId="1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0" fillId="0" borderId="0" xfId="0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 wrapText="1"/>
    </xf>
    <xf numFmtId="164" fontId="5" fillId="2" borderId="8" xfId="1" applyNumberFormat="1" applyFont="1" applyFill="1" applyBorder="1" applyAlignment="1">
      <alignment vertical="center"/>
    </xf>
    <xf numFmtId="166" fontId="4" fillId="2" borderId="8" xfId="2" applyNumberFormat="1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0" fontId="10" fillId="4" borderId="0" xfId="4" applyFont="1" applyFill="1" applyAlignment="1">
      <alignment vertical="center"/>
    </xf>
    <xf numFmtId="0" fontId="4" fillId="0" borderId="0" xfId="3" applyNumberFormat="1" applyFont="1" applyFill="1" applyAlignment="1">
      <alignment horizontal="right" vertical="center"/>
    </xf>
    <xf numFmtId="1" fontId="4" fillId="4" borderId="8" xfId="3" applyNumberFormat="1" applyFont="1" applyFill="1" applyBorder="1" applyAlignment="1">
      <alignment horizontal="left" vertical="center" wrapText="1"/>
    </xf>
    <xf numFmtId="164" fontId="5" fillId="4" borderId="8" xfId="1" applyNumberFormat="1" applyFont="1" applyFill="1" applyBorder="1" applyAlignment="1">
      <alignment vertical="center"/>
    </xf>
    <xf numFmtId="166" fontId="4" fillId="4" borderId="8" xfId="2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8" xfId="3" applyNumberFormat="1" applyFont="1" applyFill="1" applyBorder="1" applyAlignment="1">
      <alignment horizontal="left" vertical="center" wrapText="1"/>
    </xf>
    <xf numFmtId="0" fontId="11" fillId="0" borderId="0" xfId="4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/>
    </xf>
    <xf numFmtId="0" fontId="3" fillId="0" borderId="8" xfId="3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vertical="center"/>
    </xf>
    <xf numFmtId="166" fontId="3" fillId="0" borderId="8" xfId="2" applyNumberFormat="1" applyFont="1" applyBorder="1" applyAlignment="1">
      <alignment vertical="center"/>
    </xf>
    <xf numFmtId="166" fontId="12" fillId="4" borderId="8" xfId="2" applyNumberFormat="1" applyFont="1" applyFill="1" applyBorder="1" applyAlignment="1">
      <alignment vertical="center"/>
    </xf>
    <xf numFmtId="1" fontId="4" fillId="4" borderId="8" xfId="3" applyNumberFormat="1" applyFont="1" applyFill="1" applyBorder="1" applyAlignment="1">
      <alignment horizontal="left" vertical="center"/>
    </xf>
    <xf numFmtId="43" fontId="2" fillId="0" borderId="0" xfId="4" applyNumberFormat="1" applyFont="1" applyAlignment="1">
      <alignment vertical="center"/>
    </xf>
    <xf numFmtId="166" fontId="4" fillId="0" borderId="1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0" fontId="2" fillId="6" borderId="0" xfId="4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3" fillId="2" borderId="8" xfId="4" applyFont="1" applyFill="1" applyBorder="1" applyAlignment="1">
      <alignment vertical="center"/>
    </xf>
    <xf numFmtId="0" fontId="3" fillId="2" borderId="8" xfId="3" applyNumberFormat="1" applyFont="1" applyFill="1" applyBorder="1" applyAlignment="1">
      <alignment horizontal="left" vertical="center" wrapText="1"/>
    </xf>
    <xf numFmtId="164" fontId="8" fillId="2" borderId="8" xfId="1" applyNumberFormat="1" applyFont="1" applyFill="1" applyBorder="1" applyAlignment="1">
      <alignment vertical="center"/>
    </xf>
    <xf numFmtId="166" fontId="3" fillId="2" borderId="8" xfId="2" applyNumberFormat="1" applyFont="1" applyFill="1" applyBorder="1" applyAlignment="1">
      <alignment vertical="center"/>
    </xf>
    <xf numFmtId="0" fontId="0" fillId="0" borderId="0" xfId="0" applyFill="1"/>
    <xf numFmtId="164" fontId="1" fillId="0" borderId="0" xfId="1" applyNumberFormat="1" applyFont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165" fontId="4" fillId="0" borderId="3" xfId="3" applyNumberFormat="1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0" fontId="4" fillId="0" borderId="5" xfId="3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3"/>
    <cellStyle name="Normal" xfId="0" builtinId="0"/>
    <cellStyle name="Normal 2 2 2" xfId="4"/>
    <cellStyle name="Normal 2 3" xfId="6"/>
    <cellStyle name="Normal 3" xfId="5"/>
    <cellStyle name="Percent" xfId="2" builtinId="5"/>
  </cellStyles>
  <dxfs count="13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ad\AppData\Roaming\Microsoft\Excel\Documents%20Annexes%20_FINAL_Source%20Emargement%20D&#233;cembre%202013_Salaire%20Ajustement%2026%20Janvier%20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PES\AppData\Local\Microsoft\Windows\Temporary%20Internet%20Files\Content.IE5\7O06SZY9\doc_annexes\documents%20annexes%20au%20budget%20MKM_290920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abSelected="1" view="pageBreakPreview" zoomScale="84" zoomScaleSheetLayoutView="84" workbookViewId="0">
      <pane xSplit="5" ySplit="4" topLeftCell="F546" activePane="bottomRight" state="frozen"/>
      <selection activeCell="I67" sqref="I67"/>
      <selection pane="topRight" activeCell="I67" sqref="I67"/>
      <selection pane="bottomLeft" activeCell="I67" sqref="I67"/>
      <selection pane="bottomRight" activeCell="E853" sqref="E853"/>
    </sheetView>
  </sheetViews>
  <sheetFormatPr defaultColWidth="11.44140625" defaultRowHeight="14.4" x14ac:dyDescent="0.3"/>
  <cols>
    <col min="1" max="1" width="15.88671875" hidden="1" customWidth="1"/>
    <col min="2" max="3" width="14.33203125" hidden="1" customWidth="1"/>
    <col min="4" max="4" width="16.5546875" style="75" bestFit="1" customWidth="1"/>
    <col min="5" max="5" width="52.109375" customWidth="1"/>
    <col min="6" max="6" width="19" style="76" hidden="1" customWidth="1"/>
    <col min="7" max="7" width="18.44140625" style="76" hidden="1" customWidth="1"/>
    <col min="8" max="8" width="18.44140625" style="76" customWidth="1"/>
    <col min="9" max="9" width="19.33203125" style="76" customWidth="1"/>
    <col min="10" max="10" width="18.6640625" style="76" bestFit="1" customWidth="1"/>
    <col min="11" max="11" width="13.88671875" style="7" customWidth="1"/>
  </cols>
  <sheetData>
    <row r="1" spans="1:11" ht="32.1" customHeight="1" x14ac:dyDescent="0.3">
      <c r="B1" s="1"/>
      <c r="C1" s="1"/>
      <c r="D1" s="2"/>
      <c r="E1" s="3"/>
      <c r="F1" s="4">
        <v>7139816665.8917742</v>
      </c>
      <c r="G1" s="4">
        <v>11613333333.352434</v>
      </c>
      <c r="H1" s="4"/>
      <c r="I1" s="4">
        <v>0</v>
      </c>
      <c r="J1" s="4"/>
      <c r="K1" s="4"/>
    </row>
    <row r="2" spans="1:11" ht="43.5" customHeight="1" x14ac:dyDescent="0.3">
      <c r="A2" s="5" t="s">
        <v>0</v>
      </c>
      <c r="B2" s="5" t="s">
        <v>1</v>
      </c>
      <c r="C2" s="6" t="s">
        <v>2</v>
      </c>
      <c r="D2" s="81" t="s">
        <v>3</v>
      </c>
      <c r="E2" s="83" t="s">
        <v>4</v>
      </c>
      <c r="F2" s="77" t="s">
        <v>5</v>
      </c>
      <c r="G2" s="77" t="s">
        <v>6</v>
      </c>
      <c r="H2" s="77" t="s">
        <v>7</v>
      </c>
      <c r="I2" s="77" t="s">
        <v>8</v>
      </c>
      <c r="J2" s="77" t="s">
        <v>9</v>
      </c>
      <c r="K2" s="79" t="s">
        <v>10</v>
      </c>
    </row>
    <row r="3" spans="1:11" ht="24" customHeight="1" x14ac:dyDescent="0.3">
      <c r="A3" s="5"/>
      <c r="B3" s="5"/>
      <c r="C3" s="6"/>
      <c r="D3" s="82"/>
      <c r="E3" s="84"/>
      <c r="F3" s="78"/>
      <c r="G3" s="78"/>
      <c r="H3" s="78"/>
      <c r="I3" s="78"/>
      <c r="J3" s="78"/>
      <c r="K3" s="80"/>
    </row>
    <row r="4" spans="1:11" s="7" customFormat="1" ht="27" customHeight="1" thickBot="1" x14ac:dyDescent="0.35">
      <c r="D4" s="8"/>
      <c r="E4" s="9" t="s">
        <v>11</v>
      </c>
      <c r="F4" s="10">
        <v>85677799990.701294</v>
      </c>
      <c r="G4" s="10">
        <v>139360000000.22922</v>
      </c>
      <c r="H4" s="10">
        <f>SUMIF($B$5:$B$999,"POUVOIR",H5:H999)</f>
        <v>202325999999.83279</v>
      </c>
      <c r="I4" s="10">
        <f>SUMIF($B$5:$B$999,"POUVOIR",I5:I999)</f>
        <v>11233664262.940001</v>
      </c>
      <c r="J4" s="10">
        <f>SUMIF($B$5:$B$999,"POUVOIR",J5:J999)</f>
        <v>191092335736.89285</v>
      </c>
      <c r="K4" s="11">
        <f t="shared" ref="K4:K67" si="0">IF(G4&lt;&gt;0,I4/H4,0)</f>
        <v>5.5522593551739691E-2</v>
      </c>
    </row>
    <row r="5" spans="1:11" s="7" customFormat="1" ht="27.75" customHeight="1" thickTop="1" thickBot="1" x14ac:dyDescent="0.35">
      <c r="A5" s="12" t="s">
        <v>12</v>
      </c>
      <c r="B5" s="12" t="s">
        <v>12</v>
      </c>
      <c r="C5" s="12" t="s">
        <v>12</v>
      </c>
      <c r="D5" s="13">
        <v>1</v>
      </c>
      <c r="E5" s="14" t="s">
        <v>13</v>
      </c>
      <c r="F5" s="15">
        <v>76399871218.098846</v>
      </c>
      <c r="G5" s="15">
        <v>130359776638.13483</v>
      </c>
      <c r="H5" s="15">
        <f>SUMIF($B$6:$B$879,"secteur",H6:H879)</f>
        <v>190074553569.4411</v>
      </c>
      <c r="I5" s="15">
        <f>SUMIF($B$6:$B$879,"secteur",I6:I879)</f>
        <v>10339594571.690001</v>
      </c>
      <c r="J5" s="15">
        <f>SUMIF($B$6:$B$879,"secteur",J6:J879)</f>
        <v>179734958997.75113</v>
      </c>
      <c r="K5" s="16">
        <f t="shared" si="0"/>
        <v>5.4397573886251813E-2</v>
      </c>
    </row>
    <row r="6" spans="1:11" s="7" customFormat="1" ht="27.75" customHeight="1" thickTop="1" thickBot="1" x14ac:dyDescent="0.35">
      <c r="A6" s="17" t="s">
        <v>14</v>
      </c>
      <c r="B6" s="17" t="s">
        <v>14</v>
      </c>
      <c r="C6" s="17" t="s">
        <v>14</v>
      </c>
      <c r="D6" s="18">
        <v>11</v>
      </c>
      <c r="E6" s="19" t="s">
        <v>15</v>
      </c>
      <c r="F6" s="20">
        <v>10309080652.903856</v>
      </c>
      <c r="G6" s="20">
        <v>12790587860.145393</v>
      </c>
      <c r="H6" s="20">
        <f>SUMIF($B$7:$B$325,"min",H7:H325)</f>
        <v>24271580158.339493</v>
      </c>
      <c r="I6" s="20">
        <f>SUMIF($B$7:$B$325,"min",I7:I325)</f>
        <v>1362879933.0999999</v>
      </c>
      <c r="J6" s="20">
        <f>SUMIF($B$7:$B$325,"min",J7:J325)</f>
        <v>22908700225.239498</v>
      </c>
      <c r="K6" s="21">
        <f t="shared" si="0"/>
        <v>5.6151265150807532E-2</v>
      </c>
    </row>
    <row r="7" spans="1:11" s="7" customFormat="1" ht="27.75" customHeight="1" thickTop="1" x14ac:dyDescent="0.3">
      <c r="A7" s="22" t="s">
        <v>16</v>
      </c>
      <c r="B7" s="22" t="s">
        <v>16</v>
      </c>
      <c r="C7" s="22" t="s">
        <v>16</v>
      </c>
      <c r="D7" s="23" t="s">
        <v>17</v>
      </c>
      <c r="E7" s="24" t="s">
        <v>18</v>
      </c>
      <c r="F7" s="25">
        <v>1084314103.688735</v>
      </c>
      <c r="G7" s="25">
        <v>1193121719.7400002</v>
      </c>
      <c r="H7" s="25">
        <f>SUMIF($B$8:$B$44,"chap",H8:H44)</f>
        <v>2291231461.4295001</v>
      </c>
      <c r="I7" s="25">
        <f>SUMIF($B$8:$B$44,"chap",I8:I44)</f>
        <v>103690598</v>
      </c>
      <c r="J7" s="25">
        <f>SUMIF($B$8:$B$44,"chap",J8:J44)</f>
        <v>2187540863.4295001</v>
      </c>
      <c r="K7" s="26">
        <f t="shared" si="0"/>
        <v>4.525540075087281E-2</v>
      </c>
    </row>
    <row r="8" spans="1:11" s="32" customFormat="1" ht="27.75" customHeight="1" x14ac:dyDescent="0.3">
      <c r="A8" s="27" t="s">
        <v>19</v>
      </c>
      <c r="B8" s="27" t="s">
        <v>19</v>
      </c>
      <c r="C8" s="27" t="s">
        <v>19</v>
      </c>
      <c r="D8" s="28">
        <v>11111</v>
      </c>
      <c r="E8" s="29" t="s">
        <v>20</v>
      </c>
      <c r="F8" s="30">
        <v>1084314103.688735</v>
      </c>
      <c r="G8" s="30">
        <v>1193121719.7400002</v>
      </c>
      <c r="H8" s="30">
        <f>SUMIF($B$9:$B$44,"section",H9:H44)</f>
        <v>2291231461.4295001</v>
      </c>
      <c r="I8" s="30">
        <f>SUMIF($B$9:$B$44,"section",I9:I44)</f>
        <v>103690598</v>
      </c>
      <c r="J8" s="30">
        <f>SUMIF($B$9:$B$44,"section",J9:J44)</f>
        <v>2187540863.4295001</v>
      </c>
      <c r="K8" s="31">
        <f t="shared" si="0"/>
        <v>4.525540075087281E-2</v>
      </c>
    </row>
    <row r="9" spans="1:11" s="7" customFormat="1" ht="27.75" customHeight="1" x14ac:dyDescent="0.3">
      <c r="A9" s="33" t="s">
        <v>21</v>
      </c>
      <c r="B9" s="33" t="s">
        <v>21</v>
      </c>
      <c r="C9" s="33" t="s">
        <v>21</v>
      </c>
      <c r="D9" s="34">
        <v>1111111</v>
      </c>
      <c r="E9" s="35" t="s">
        <v>22</v>
      </c>
      <c r="F9" s="36">
        <v>103990638.35000001</v>
      </c>
      <c r="G9" s="36">
        <v>81738272.435000002</v>
      </c>
      <c r="H9" s="36">
        <f>SUMIF($B$10:$B$16,"article",H10:H16)</f>
        <v>80269863.968999997</v>
      </c>
      <c r="I9" s="36">
        <f>SUMIF($B$10:$B$16,"article",I10:I16)</f>
        <v>1568050</v>
      </c>
      <c r="J9" s="36">
        <f>SUMIF($B$10:$B$16,"article",J10:J16)</f>
        <v>78701813.968999997</v>
      </c>
      <c r="K9" s="37">
        <f t="shared" si="0"/>
        <v>1.953472850789403E-2</v>
      </c>
    </row>
    <row r="10" spans="1:11" s="44" customFormat="1" ht="27.75" customHeight="1" x14ac:dyDescent="0.3">
      <c r="A10" s="38" t="s">
        <v>23</v>
      </c>
      <c r="B10" s="38" t="s">
        <v>23</v>
      </c>
      <c r="C10" s="39">
        <v>1111111</v>
      </c>
      <c r="D10" s="40">
        <v>1</v>
      </c>
      <c r="E10" s="41" t="s">
        <v>24</v>
      </c>
      <c r="F10" s="42">
        <v>25038402.400000002</v>
      </c>
      <c r="G10" s="42">
        <v>32965154.890000001</v>
      </c>
      <c r="H10" s="42">
        <v>49864271.613999993</v>
      </c>
      <c r="I10" s="42">
        <v>1568050</v>
      </c>
      <c r="J10" s="42">
        <f t="shared" ref="J10:J16" si="1">H10-I10</f>
        <v>48296221.613999993</v>
      </c>
      <c r="K10" s="43">
        <f t="shared" si="0"/>
        <v>3.1446363282678559E-2</v>
      </c>
    </row>
    <row r="11" spans="1:11" s="44" customFormat="1" ht="27.75" customHeight="1" x14ac:dyDescent="0.3">
      <c r="A11" s="38" t="s">
        <v>23</v>
      </c>
      <c r="B11" s="38" t="s">
        <v>23</v>
      </c>
      <c r="C11" s="39">
        <v>1111111</v>
      </c>
      <c r="D11" s="40">
        <v>2</v>
      </c>
      <c r="E11" s="41" t="s">
        <v>25</v>
      </c>
      <c r="F11" s="42">
        <v>27387867.040000003</v>
      </c>
      <c r="G11" s="42">
        <v>11250249.969999999</v>
      </c>
      <c r="H11" s="42">
        <v>23605544.059999999</v>
      </c>
      <c r="I11" s="42">
        <v>0</v>
      </c>
      <c r="J11" s="42">
        <f t="shared" si="1"/>
        <v>23605544.059999999</v>
      </c>
      <c r="K11" s="43">
        <f t="shared" si="0"/>
        <v>0</v>
      </c>
    </row>
    <row r="12" spans="1:11" s="44" customFormat="1" ht="27.75" customHeight="1" x14ac:dyDescent="0.3">
      <c r="A12" s="38" t="s">
        <v>23</v>
      </c>
      <c r="B12" s="38" t="s">
        <v>23</v>
      </c>
      <c r="C12" s="39">
        <v>1111111</v>
      </c>
      <c r="D12" s="40">
        <v>3</v>
      </c>
      <c r="E12" s="41" t="s">
        <v>26</v>
      </c>
      <c r="F12" s="42">
        <v>8780073.0800000001</v>
      </c>
      <c r="G12" s="42">
        <v>8717007.5749999993</v>
      </c>
      <c r="H12" s="42">
        <v>1800047.87</v>
      </c>
      <c r="I12" s="42">
        <v>0</v>
      </c>
      <c r="J12" s="42">
        <f t="shared" si="1"/>
        <v>1800047.87</v>
      </c>
      <c r="K12" s="43">
        <f t="shared" si="0"/>
        <v>0</v>
      </c>
    </row>
    <row r="13" spans="1:11" s="44" customFormat="1" ht="27.75" customHeight="1" x14ac:dyDescent="0.3">
      <c r="A13" s="38" t="s">
        <v>23</v>
      </c>
      <c r="B13" s="38" t="s">
        <v>23</v>
      </c>
      <c r="C13" s="39">
        <v>1111111</v>
      </c>
      <c r="D13" s="40">
        <v>4</v>
      </c>
      <c r="E13" s="41" t="s">
        <v>27</v>
      </c>
      <c r="F13" s="42">
        <v>2499999.96</v>
      </c>
      <c r="G13" s="42">
        <v>2556018</v>
      </c>
      <c r="H13" s="42">
        <v>8.7083118494035716E-16</v>
      </c>
      <c r="I13" s="42">
        <v>0</v>
      </c>
      <c r="J13" s="42">
        <f t="shared" si="1"/>
        <v>8.7083118494035716E-16</v>
      </c>
      <c r="K13" s="43">
        <f t="shared" si="0"/>
        <v>0</v>
      </c>
    </row>
    <row r="14" spans="1:11" s="44" customFormat="1" ht="27.75" customHeight="1" x14ac:dyDescent="0.3">
      <c r="A14" s="38" t="s">
        <v>23</v>
      </c>
      <c r="B14" s="38" t="s">
        <v>23</v>
      </c>
      <c r="C14" s="39">
        <v>1111111</v>
      </c>
      <c r="D14" s="40">
        <v>5</v>
      </c>
      <c r="E14" s="41" t="s">
        <v>28</v>
      </c>
      <c r="F14" s="42">
        <v>0</v>
      </c>
      <c r="G14" s="42">
        <v>0</v>
      </c>
      <c r="H14" s="42">
        <v>0</v>
      </c>
      <c r="I14" s="42">
        <v>0</v>
      </c>
      <c r="J14" s="42">
        <f t="shared" si="1"/>
        <v>0</v>
      </c>
      <c r="K14" s="43">
        <f t="shared" si="0"/>
        <v>0</v>
      </c>
    </row>
    <row r="15" spans="1:11" s="44" customFormat="1" ht="27.75" customHeight="1" x14ac:dyDescent="0.3">
      <c r="A15" s="38" t="s">
        <v>23</v>
      </c>
      <c r="B15" s="38" t="s">
        <v>23</v>
      </c>
      <c r="C15" s="39">
        <v>1111111</v>
      </c>
      <c r="D15" s="40">
        <v>7</v>
      </c>
      <c r="E15" s="41" t="s">
        <v>29</v>
      </c>
      <c r="F15" s="42">
        <v>1099299.8799999999</v>
      </c>
      <c r="G15" s="42">
        <v>0</v>
      </c>
      <c r="H15" s="42">
        <v>0</v>
      </c>
      <c r="I15" s="42">
        <v>0</v>
      </c>
      <c r="J15" s="42">
        <f t="shared" si="1"/>
        <v>0</v>
      </c>
      <c r="K15" s="43">
        <f t="shared" si="0"/>
        <v>0</v>
      </c>
    </row>
    <row r="16" spans="1:11" s="44" customFormat="1" ht="27.75" customHeight="1" x14ac:dyDescent="0.3">
      <c r="A16" s="38" t="s">
        <v>23</v>
      </c>
      <c r="B16" s="38" t="s">
        <v>23</v>
      </c>
      <c r="C16" s="39">
        <v>1111111</v>
      </c>
      <c r="D16" s="40">
        <v>9</v>
      </c>
      <c r="E16" s="41" t="s">
        <v>30</v>
      </c>
      <c r="F16" s="42">
        <v>39184995.990000002</v>
      </c>
      <c r="G16" s="42">
        <v>26249842</v>
      </c>
      <c r="H16" s="42">
        <v>5000000.4249999998</v>
      </c>
      <c r="I16" s="42">
        <v>0</v>
      </c>
      <c r="J16" s="42">
        <f t="shared" si="1"/>
        <v>5000000.4249999998</v>
      </c>
      <c r="K16" s="43">
        <f t="shared" si="0"/>
        <v>0</v>
      </c>
    </row>
    <row r="17" spans="1:11" s="7" customFormat="1" ht="27.75" customHeight="1" x14ac:dyDescent="0.3">
      <c r="A17" s="33" t="s">
        <v>21</v>
      </c>
      <c r="B17" s="33" t="s">
        <v>21</v>
      </c>
      <c r="C17" s="33" t="s">
        <v>21</v>
      </c>
      <c r="D17" s="34">
        <v>1111112</v>
      </c>
      <c r="E17" s="45" t="s">
        <v>31</v>
      </c>
      <c r="F17" s="46">
        <v>803122187.07873499</v>
      </c>
      <c r="G17" s="46">
        <v>914891823.78499997</v>
      </c>
      <c r="H17" s="46">
        <f>SUMIF($B$18:$B$24,"article",H18:H24)</f>
        <v>1751505265.9716499</v>
      </c>
      <c r="I17" s="46">
        <f>SUMIF($B$18:$B$24,"article",I18:I24)</f>
        <v>72842308</v>
      </c>
      <c r="J17" s="46">
        <f>SUMIF($B$18:$B$24,"article",J18:J24)</f>
        <v>1678662957.9716499</v>
      </c>
      <c r="K17" s="47">
        <f t="shared" si="0"/>
        <v>4.1588403652095575E-2</v>
      </c>
    </row>
    <row r="18" spans="1:11" s="44" customFormat="1" ht="27.75" customHeight="1" x14ac:dyDescent="0.3">
      <c r="A18" s="38" t="s">
        <v>23</v>
      </c>
      <c r="B18" s="38" t="s">
        <v>23</v>
      </c>
      <c r="C18" s="39">
        <v>1111112</v>
      </c>
      <c r="D18" s="40">
        <v>1</v>
      </c>
      <c r="E18" s="41" t="s">
        <v>24</v>
      </c>
      <c r="F18" s="42">
        <v>362061678.23999995</v>
      </c>
      <c r="G18" s="42">
        <v>393466927.32999998</v>
      </c>
      <c r="H18" s="42">
        <v>1149849448.0910001</v>
      </c>
      <c r="I18" s="42">
        <v>72348900</v>
      </c>
      <c r="J18" s="42">
        <f t="shared" ref="J18:J24" si="2">H18-I18</f>
        <v>1077500548.0910001</v>
      </c>
      <c r="K18" s="43">
        <f t="shared" si="0"/>
        <v>6.2920324152100859E-2</v>
      </c>
    </row>
    <row r="19" spans="1:11" s="44" customFormat="1" ht="27.75" customHeight="1" x14ac:dyDescent="0.3">
      <c r="A19" s="38" t="s">
        <v>23</v>
      </c>
      <c r="B19" s="38" t="s">
        <v>23</v>
      </c>
      <c r="C19" s="39">
        <v>1111112</v>
      </c>
      <c r="D19" s="40">
        <v>2</v>
      </c>
      <c r="E19" s="41" t="s">
        <v>25</v>
      </c>
      <c r="F19" s="42">
        <v>65483963.579999998</v>
      </c>
      <c r="G19" s="42">
        <v>82400634.144999996</v>
      </c>
      <c r="H19" s="42">
        <v>133560107.39099999</v>
      </c>
      <c r="I19" s="42">
        <v>493408</v>
      </c>
      <c r="J19" s="42">
        <f t="shared" si="2"/>
        <v>133066699.39099999</v>
      </c>
      <c r="K19" s="43">
        <f t="shared" si="0"/>
        <v>3.6942767540275919E-3</v>
      </c>
    </row>
    <row r="20" spans="1:11" s="44" customFormat="1" ht="27.75" customHeight="1" x14ac:dyDescent="0.3">
      <c r="A20" s="38" t="s">
        <v>23</v>
      </c>
      <c r="B20" s="38" t="s">
        <v>23</v>
      </c>
      <c r="C20" s="39">
        <v>1111112</v>
      </c>
      <c r="D20" s="40">
        <v>3</v>
      </c>
      <c r="E20" s="41" t="s">
        <v>26</v>
      </c>
      <c r="F20" s="42">
        <v>53263029.449999996</v>
      </c>
      <c r="G20" s="42">
        <v>52025697.450000003</v>
      </c>
      <c r="H20" s="42">
        <v>186739629.76084998</v>
      </c>
      <c r="I20" s="42">
        <v>0</v>
      </c>
      <c r="J20" s="42">
        <f t="shared" si="2"/>
        <v>186739629.76084998</v>
      </c>
      <c r="K20" s="43">
        <f t="shared" si="0"/>
        <v>0</v>
      </c>
    </row>
    <row r="21" spans="1:11" s="44" customFormat="1" ht="27.75" customHeight="1" x14ac:dyDescent="0.3">
      <c r="A21" s="38" t="s">
        <v>23</v>
      </c>
      <c r="B21" s="38" t="s">
        <v>23</v>
      </c>
      <c r="C21" s="39">
        <v>1111112</v>
      </c>
      <c r="D21" s="40">
        <v>4</v>
      </c>
      <c r="E21" s="41" t="s">
        <v>27</v>
      </c>
      <c r="F21" s="42">
        <v>8113523.6462038513</v>
      </c>
      <c r="G21" s="42">
        <v>4473811</v>
      </c>
      <c r="H21" s="42">
        <v>32892692.1215</v>
      </c>
      <c r="I21" s="42">
        <v>0</v>
      </c>
      <c r="J21" s="42">
        <f t="shared" si="2"/>
        <v>32892692.1215</v>
      </c>
      <c r="K21" s="43">
        <f t="shared" si="0"/>
        <v>0</v>
      </c>
    </row>
    <row r="22" spans="1:11" s="44" customFormat="1" ht="27.75" customHeight="1" x14ac:dyDescent="0.3">
      <c r="A22" s="38" t="s">
        <v>23</v>
      </c>
      <c r="B22" s="38" t="s">
        <v>23</v>
      </c>
      <c r="C22" s="39">
        <v>1111112</v>
      </c>
      <c r="D22" s="40">
        <v>5</v>
      </c>
      <c r="E22" s="41" t="s">
        <v>28</v>
      </c>
      <c r="F22" s="42">
        <v>200000</v>
      </c>
      <c r="G22" s="42">
        <v>0</v>
      </c>
      <c r="H22" s="42">
        <v>200000</v>
      </c>
      <c r="I22" s="42">
        <v>0</v>
      </c>
      <c r="J22" s="42">
        <f t="shared" si="2"/>
        <v>200000</v>
      </c>
      <c r="K22" s="43">
        <f t="shared" si="0"/>
        <v>0</v>
      </c>
    </row>
    <row r="23" spans="1:11" s="44" customFormat="1" ht="27.75" customHeight="1" x14ac:dyDescent="0.3">
      <c r="A23" s="38" t="s">
        <v>23</v>
      </c>
      <c r="B23" s="38" t="s">
        <v>23</v>
      </c>
      <c r="C23" s="39">
        <v>1111112</v>
      </c>
      <c r="D23" s="40">
        <v>7</v>
      </c>
      <c r="E23" s="41" t="s">
        <v>29</v>
      </c>
      <c r="F23" s="42">
        <v>167999992.16253117</v>
      </c>
      <c r="G23" s="42">
        <v>188420253.86000001</v>
      </c>
      <c r="H23" s="42">
        <v>219595024.05299994</v>
      </c>
      <c r="I23" s="42">
        <v>0</v>
      </c>
      <c r="J23" s="42">
        <f t="shared" si="2"/>
        <v>219595024.05299994</v>
      </c>
      <c r="K23" s="43">
        <f t="shared" si="0"/>
        <v>0</v>
      </c>
    </row>
    <row r="24" spans="1:11" s="44" customFormat="1" ht="27.75" customHeight="1" x14ac:dyDescent="0.3">
      <c r="A24" s="38" t="s">
        <v>23</v>
      </c>
      <c r="B24" s="38" t="s">
        <v>23</v>
      </c>
      <c r="C24" s="39">
        <v>1111112</v>
      </c>
      <c r="D24" s="40">
        <v>9</v>
      </c>
      <c r="E24" s="41" t="s">
        <v>30</v>
      </c>
      <c r="F24" s="42">
        <v>146000000</v>
      </c>
      <c r="G24" s="42">
        <v>194104500</v>
      </c>
      <c r="H24" s="42">
        <v>28668364.554299936</v>
      </c>
      <c r="I24" s="42">
        <v>0</v>
      </c>
      <c r="J24" s="42">
        <f t="shared" si="2"/>
        <v>28668364.554299936</v>
      </c>
      <c r="K24" s="43">
        <f t="shared" si="0"/>
        <v>0</v>
      </c>
    </row>
    <row r="25" spans="1:11" s="7" customFormat="1" ht="27.75" customHeight="1" x14ac:dyDescent="0.3">
      <c r="A25" s="33" t="s">
        <v>21</v>
      </c>
      <c r="B25" s="33" t="s">
        <v>21</v>
      </c>
      <c r="C25" s="33" t="s">
        <v>21</v>
      </c>
      <c r="D25" s="34">
        <v>1111113</v>
      </c>
      <c r="E25" s="45" t="s">
        <v>32</v>
      </c>
      <c r="F25" s="46">
        <v>71433444.680000007</v>
      </c>
      <c r="G25" s="46">
        <v>87500678.870000005</v>
      </c>
      <c r="H25" s="46">
        <f>SUMIF($B$26:$B$32,"article",H26:H32)</f>
        <v>165866518.99999994</v>
      </c>
      <c r="I25" s="46">
        <f>SUMIF($B$26:$B$32,"article",I26:I32)</f>
        <v>15829570</v>
      </c>
      <c r="J25" s="46">
        <f>SUMIF($B$26:$B$32,"article",J26:J32)</f>
        <v>150036948.99999994</v>
      </c>
      <c r="K25" s="47">
        <f t="shared" si="0"/>
        <v>9.5435595413924407E-2</v>
      </c>
    </row>
    <row r="26" spans="1:11" s="44" customFormat="1" ht="27.75" customHeight="1" x14ac:dyDescent="0.3">
      <c r="A26" s="38" t="s">
        <v>23</v>
      </c>
      <c r="B26" s="38" t="s">
        <v>23</v>
      </c>
      <c r="C26" s="39">
        <v>1111113</v>
      </c>
      <c r="D26" s="40">
        <v>1</v>
      </c>
      <c r="E26" s="41" t="s">
        <v>24</v>
      </c>
      <c r="F26" s="42">
        <v>40065572.719999999</v>
      </c>
      <c r="G26" s="42">
        <v>54241593.280000001</v>
      </c>
      <c r="H26" s="42">
        <v>130961824.99999996</v>
      </c>
      <c r="I26" s="42">
        <v>15231080</v>
      </c>
      <c r="J26" s="42">
        <f t="shared" ref="J26:J32" si="3">H26-I26</f>
        <v>115730744.99999996</v>
      </c>
      <c r="K26" s="43">
        <f t="shared" si="0"/>
        <v>0.11630167798898652</v>
      </c>
    </row>
    <row r="27" spans="1:11" s="44" customFormat="1" ht="27.75" customHeight="1" x14ac:dyDescent="0.3">
      <c r="A27" s="38" t="s">
        <v>23</v>
      </c>
      <c r="B27" s="38" t="s">
        <v>23</v>
      </c>
      <c r="C27" s="39">
        <v>1111113</v>
      </c>
      <c r="D27" s="40">
        <v>2</v>
      </c>
      <c r="E27" s="41" t="s">
        <v>25</v>
      </c>
      <c r="F27" s="42">
        <v>31367871.960000001</v>
      </c>
      <c r="G27" s="42">
        <v>33259085.59</v>
      </c>
      <c r="H27" s="42">
        <v>34904694</v>
      </c>
      <c r="I27" s="42">
        <v>598490</v>
      </c>
      <c r="J27" s="42">
        <f t="shared" si="3"/>
        <v>34306204</v>
      </c>
      <c r="K27" s="43">
        <f t="shared" si="0"/>
        <v>1.7146404434887755E-2</v>
      </c>
    </row>
    <row r="28" spans="1:11" s="44" customFormat="1" ht="27.75" customHeight="1" x14ac:dyDescent="0.3">
      <c r="A28" s="38" t="s">
        <v>23</v>
      </c>
      <c r="B28" s="38" t="s">
        <v>23</v>
      </c>
      <c r="C28" s="39">
        <v>1111113</v>
      </c>
      <c r="D28" s="40">
        <v>3</v>
      </c>
      <c r="E28" s="41" t="s">
        <v>26</v>
      </c>
      <c r="F28" s="42">
        <v>0</v>
      </c>
      <c r="G28" s="42">
        <v>0</v>
      </c>
      <c r="H28" s="42">
        <v>0</v>
      </c>
      <c r="I28" s="42">
        <v>0</v>
      </c>
      <c r="J28" s="42">
        <f t="shared" si="3"/>
        <v>0</v>
      </c>
      <c r="K28" s="43">
        <f t="shared" si="0"/>
        <v>0</v>
      </c>
    </row>
    <row r="29" spans="1:11" s="44" customFormat="1" ht="27.75" customHeight="1" x14ac:dyDescent="0.3">
      <c r="A29" s="38" t="s">
        <v>23</v>
      </c>
      <c r="B29" s="38" t="s">
        <v>23</v>
      </c>
      <c r="C29" s="39">
        <v>1111113</v>
      </c>
      <c r="D29" s="40">
        <v>4</v>
      </c>
      <c r="E29" s="41" t="s">
        <v>27</v>
      </c>
      <c r="F29" s="42">
        <v>0</v>
      </c>
      <c r="G29" s="42">
        <v>0</v>
      </c>
      <c r="H29" s="42">
        <v>0</v>
      </c>
      <c r="I29" s="42">
        <v>0</v>
      </c>
      <c r="J29" s="42">
        <f t="shared" si="3"/>
        <v>0</v>
      </c>
      <c r="K29" s="43">
        <f t="shared" si="0"/>
        <v>0</v>
      </c>
    </row>
    <row r="30" spans="1:11" s="44" customFormat="1" ht="27.75" customHeight="1" x14ac:dyDescent="0.3">
      <c r="A30" s="38" t="s">
        <v>23</v>
      </c>
      <c r="B30" s="38" t="s">
        <v>23</v>
      </c>
      <c r="C30" s="39">
        <v>1111113</v>
      </c>
      <c r="D30" s="40">
        <v>5</v>
      </c>
      <c r="E30" s="41" t="s">
        <v>28</v>
      </c>
      <c r="F30" s="42">
        <v>0</v>
      </c>
      <c r="G30" s="42">
        <v>0</v>
      </c>
      <c r="H30" s="42">
        <v>0</v>
      </c>
      <c r="I30" s="42">
        <v>0</v>
      </c>
      <c r="J30" s="42">
        <f t="shared" si="3"/>
        <v>0</v>
      </c>
      <c r="K30" s="43">
        <f t="shared" si="0"/>
        <v>0</v>
      </c>
    </row>
    <row r="31" spans="1:11" s="44" customFormat="1" ht="27.75" customHeight="1" x14ac:dyDescent="0.3">
      <c r="A31" s="38" t="s">
        <v>23</v>
      </c>
      <c r="B31" s="38" t="s">
        <v>23</v>
      </c>
      <c r="C31" s="39">
        <v>1111113</v>
      </c>
      <c r="D31" s="40">
        <v>7</v>
      </c>
      <c r="E31" s="41" t="s">
        <v>29</v>
      </c>
      <c r="F31" s="42">
        <v>0</v>
      </c>
      <c r="G31" s="42">
        <v>0</v>
      </c>
      <c r="H31" s="42">
        <v>0</v>
      </c>
      <c r="I31" s="42">
        <v>0</v>
      </c>
      <c r="J31" s="42">
        <f t="shared" si="3"/>
        <v>0</v>
      </c>
      <c r="K31" s="43">
        <f t="shared" si="0"/>
        <v>0</v>
      </c>
    </row>
    <row r="32" spans="1:11" s="44" customFormat="1" ht="27.75" customHeight="1" x14ac:dyDescent="0.3">
      <c r="A32" s="38" t="s">
        <v>23</v>
      </c>
      <c r="B32" s="38" t="s">
        <v>23</v>
      </c>
      <c r="C32" s="39">
        <v>1111113</v>
      </c>
      <c r="D32" s="40">
        <v>9</v>
      </c>
      <c r="E32" s="41" t="s">
        <v>30</v>
      </c>
      <c r="F32" s="42">
        <v>0</v>
      </c>
      <c r="G32" s="42">
        <v>0</v>
      </c>
      <c r="H32" s="42">
        <v>0</v>
      </c>
      <c r="I32" s="42">
        <v>0</v>
      </c>
      <c r="J32" s="42">
        <f t="shared" si="3"/>
        <v>0</v>
      </c>
      <c r="K32" s="43">
        <f t="shared" si="0"/>
        <v>0</v>
      </c>
    </row>
    <row r="33" spans="1:11" s="7" customFormat="1" ht="27.75" customHeight="1" x14ac:dyDescent="0.3">
      <c r="A33" s="48" t="s">
        <v>21</v>
      </c>
      <c r="B33" s="48" t="s">
        <v>21</v>
      </c>
      <c r="C33" s="48" t="s">
        <v>21</v>
      </c>
      <c r="D33" s="34">
        <v>1111114</v>
      </c>
      <c r="E33" s="45" t="s">
        <v>33</v>
      </c>
      <c r="F33" s="46">
        <v>30821789.469999999</v>
      </c>
      <c r="G33" s="46">
        <v>29799040.880000003</v>
      </c>
      <c r="H33" s="46">
        <f>SUMIF($B$34:$B$40,"article",H34:H40)</f>
        <v>93160732</v>
      </c>
      <c r="I33" s="46">
        <f>SUMIF($B$34:$B$40,"article",I34:I40)</f>
        <v>3811920</v>
      </c>
      <c r="J33" s="46">
        <f>SUMIF($B$34:$B$40,"article",J34:J40)</f>
        <v>89348812</v>
      </c>
      <c r="K33" s="47">
        <f t="shared" si="0"/>
        <v>4.0917669045365597E-2</v>
      </c>
    </row>
    <row r="34" spans="1:11" s="44" customFormat="1" ht="27.75" customHeight="1" x14ac:dyDescent="0.3">
      <c r="A34" s="38" t="s">
        <v>23</v>
      </c>
      <c r="B34" s="38" t="s">
        <v>23</v>
      </c>
      <c r="C34" s="39">
        <v>1111114</v>
      </c>
      <c r="D34" s="40">
        <v>1</v>
      </c>
      <c r="E34" s="41" t="s">
        <v>24</v>
      </c>
      <c r="F34" s="42">
        <v>20036352.469999999</v>
      </c>
      <c r="G34" s="42">
        <v>19101809.990000002</v>
      </c>
      <c r="H34" s="42">
        <v>56214789</v>
      </c>
      <c r="I34" s="42">
        <v>2378100</v>
      </c>
      <c r="J34" s="42">
        <f t="shared" ref="J34:J40" si="4">H34-I34</f>
        <v>53836689</v>
      </c>
      <c r="K34" s="43">
        <f t="shared" si="0"/>
        <v>4.2303814393041657E-2</v>
      </c>
    </row>
    <row r="35" spans="1:11" s="44" customFormat="1" ht="27.75" customHeight="1" x14ac:dyDescent="0.3">
      <c r="A35" s="38" t="s">
        <v>23</v>
      </c>
      <c r="B35" s="38" t="s">
        <v>23</v>
      </c>
      <c r="C35" s="39">
        <v>1111114</v>
      </c>
      <c r="D35" s="40">
        <v>2</v>
      </c>
      <c r="E35" s="41" t="s">
        <v>25</v>
      </c>
      <c r="F35" s="42">
        <v>10785437</v>
      </c>
      <c r="G35" s="42">
        <v>10697230.890000001</v>
      </c>
      <c r="H35" s="42">
        <v>36945943</v>
      </c>
      <c r="I35" s="42">
        <v>1433820</v>
      </c>
      <c r="J35" s="42">
        <f t="shared" si="4"/>
        <v>35512123</v>
      </c>
      <c r="K35" s="43">
        <f t="shared" si="0"/>
        <v>3.8808591243698939E-2</v>
      </c>
    </row>
    <row r="36" spans="1:11" s="44" customFormat="1" ht="27.75" customHeight="1" x14ac:dyDescent="0.3">
      <c r="A36" s="38" t="s">
        <v>23</v>
      </c>
      <c r="B36" s="38" t="s">
        <v>23</v>
      </c>
      <c r="C36" s="39">
        <v>1111114</v>
      </c>
      <c r="D36" s="40">
        <v>3</v>
      </c>
      <c r="E36" s="41" t="s">
        <v>26</v>
      </c>
      <c r="F36" s="42">
        <v>0</v>
      </c>
      <c r="G36" s="42">
        <v>0</v>
      </c>
      <c r="H36" s="42">
        <v>0</v>
      </c>
      <c r="I36" s="42">
        <v>0</v>
      </c>
      <c r="J36" s="42">
        <f t="shared" si="4"/>
        <v>0</v>
      </c>
      <c r="K36" s="43">
        <f t="shared" si="0"/>
        <v>0</v>
      </c>
    </row>
    <row r="37" spans="1:11" s="44" customFormat="1" ht="27.75" customHeight="1" x14ac:dyDescent="0.3">
      <c r="A37" s="38" t="s">
        <v>23</v>
      </c>
      <c r="B37" s="38" t="s">
        <v>23</v>
      </c>
      <c r="C37" s="39">
        <v>1111114</v>
      </c>
      <c r="D37" s="40">
        <v>4</v>
      </c>
      <c r="E37" s="41" t="s">
        <v>27</v>
      </c>
      <c r="F37" s="42">
        <v>0</v>
      </c>
      <c r="G37" s="42">
        <v>0</v>
      </c>
      <c r="H37" s="42">
        <v>0</v>
      </c>
      <c r="I37" s="42">
        <v>0</v>
      </c>
      <c r="J37" s="42">
        <f t="shared" si="4"/>
        <v>0</v>
      </c>
      <c r="K37" s="43">
        <f t="shared" si="0"/>
        <v>0</v>
      </c>
    </row>
    <row r="38" spans="1:11" s="44" customFormat="1" ht="27.75" customHeight="1" x14ac:dyDescent="0.3">
      <c r="A38" s="38" t="s">
        <v>23</v>
      </c>
      <c r="B38" s="38" t="s">
        <v>23</v>
      </c>
      <c r="C38" s="39">
        <v>1111114</v>
      </c>
      <c r="D38" s="40">
        <v>5</v>
      </c>
      <c r="E38" s="41" t="s">
        <v>28</v>
      </c>
      <c r="F38" s="42">
        <v>0</v>
      </c>
      <c r="G38" s="42">
        <v>0</v>
      </c>
      <c r="H38" s="42">
        <v>0</v>
      </c>
      <c r="I38" s="42">
        <v>0</v>
      </c>
      <c r="J38" s="42">
        <f t="shared" si="4"/>
        <v>0</v>
      </c>
      <c r="K38" s="43">
        <f t="shared" si="0"/>
        <v>0</v>
      </c>
    </row>
    <row r="39" spans="1:11" s="44" customFormat="1" ht="27.75" customHeight="1" x14ac:dyDescent="0.3">
      <c r="A39" s="38" t="s">
        <v>23</v>
      </c>
      <c r="B39" s="38" t="s">
        <v>23</v>
      </c>
      <c r="C39" s="39">
        <v>1111114</v>
      </c>
      <c r="D39" s="40">
        <v>7</v>
      </c>
      <c r="E39" s="41" t="s">
        <v>29</v>
      </c>
      <c r="F39" s="42">
        <v>0</v>
      </c>
      <c r="G39" s="42">
        <v>0</v>
      </c>
      <c r="H39" s="42">
        <v>0</v>
      </c>
      <c r="I39" s="42">
        <v>0</v>
      </c>
      <c r="J39" s="42">
        <f t="shared" si="4"/>
        <v>0</v>
      </c>
      <c r="K39" s="43">
        <f t="shared" si="0"/>
        <v>0</v>
      </c>
    </row>
    <row r="40" spans="1:11" s="44" customFormat="1" ht="27.75" customHeight="1" x14ac:dyDescent="0.3">
      <c r="A40" s="38" t="s">
        <v>23</v>
      </c>
      <c r="B40" s="38" t="s">
        <v>23</v>
      </c>
      <c r="C40" s="39">
        <v>1111114</v>
      </c>
      <c r="D40" s="40">
        <v>9</v>
      </c>
      <c r="E40" s="41" t="s">
        <v>30</v>
      </c>
      <c r="F40" s="42">
        <v>0</v>
      </c>
      <c r="G40" s="42">
        <v>0</v>
      </c>
      <c r="H40" s="42">
        <v>0</v>
      </c>
      <c r="I40" s="42">
        <v>0</v>
      </c>
      <c r="J40" s="42">
        <f t="shared" si="4"/>
        <v>0</v>
      </c>
      <c r="K40" s="43">
        <f t="shared" si="0"/>
        <v>0</v>
      </c>
    </row>
    <row r="41" spans="1:11" s="7" customFormat="1" ht="27.75" customHeight="1" x14ac:dyDescent="0.3">
      <c r="A41" s="33" t="s">
        <v>21</v>
      </c>
      <c r="B41" s="33" t="s">
        <v>21</v>
      </c>
      <c r="C41" s="33" t="s">
        <v>21</v>
      </c>
      <c r="D41" s="34">
        <v>1111115</v>
      </c>
      <c r="E41" s="45" t="s">
        <v>34</v>
      </c>
      <c r="F41" s="46">
        <v>74946044.109999999</v>
      </c>
      <c r="G41" s="46">
        <v>79191903.769999996</v>
      </c>
      <c r="H41" s="46">
        <f>SUMIF($B$42:$B$44,"article",H42:H44)</f>
        <v>200429080.48885</v>
      </c>
      <c r="I41" s="46">
        <f>SUMIF($B$42:$B$44,"article",I42:I44)</f>
        <v>9638750</v>
      </c>
      <c r="J41" s="46">
        <f>SUMIF($B$42:$B$44,"article",J42:J44)</f>
        <v>190790330.48885</v>
      </c>
      <c r="K41" s="47">
        <f t="shared" si="0"/>
        <v>4.8090576359932011E-2</v>
      </c>
    </row>
    <row r="42" spans="1:11" s="44" customFormat="1" ht="27.75" customHeight="1" x14ac:dyDescent="0.3">
      <c r="A42" s="38" t="s">
        <v>23</v>
      </c>
      <c r="B42" s="38" t="s">
        <v>23</v>
      </c>
      <c r="C42" s="39">
        <v>1111115</v>
      </c>
      <c r="D42" s="40">
        <v>1</v>
      </c>
      <c r="E42" s="41" t="s">
        <v>24</v>
      </c>
      <c r="F42" s="42">
        <v>54411940.109999999</v>
      </c>
      <c r="G42" s="42">
        <v>58650373.43</v>
      </c>
      <c r="H42" s="42">
        <v>122341341.40399997</v>
      </c>
      <c r="I42" s="42">
        <v>9638750</v>
      </c>
      <c r="J42" s="42">
        <f>H42-I42</f>
        <v>112702591.40399997</v>
      </c>
      <c r="K42" s="43">
        <f t="shared" si="0"/>
        <v>7.878571453757871E-2</v>
      </c>
    </row>
    <row r="43" spans="1:11" s="44" customFormat="1" ht="27.75" customHeight="1" x14ac:dyDescent="0.3">
      <c r="A43" s="38" t="s">
        <v>23</v>
      </c>
      <c r="B43" s="38" t="s">
        <v>23</v>
      </c>
      <c r="C43" s="39">
        <v>1111115</v>
      </c>
      <c r="D43" s="40">
        <v>2</v>
      </c>
      <c r="E43" s="41" t="s">
        <v>25</v>
      </c>
      <c r="F43" s="42">
        <v>20534104</v>
      </c>
      <c r="G43" s="42">
        <v>20541530.34</v>
      </c>
      <c r="H43" s="42">
        <v>78087739.084850013</v>
      </c>
      <c r="I43" s="42">
        <v>0</v>
      </c>
      <c r="J43" s="42">
        <f>H43-I43</f>
        <v>78087739.084850013</v>
      </c>
      <c r="K43" s="43">
        <f t="shared" si="0"/>
        <v>0</v>
      </c>
    </row>
    <row r="44" spans="1:11" s="44" customFormat="1" ht="27.75" customHeight="1" x14ac:dyDescent="0.3">
      <c r="A44" s="38" t="s">
        <v>23</v>
      </c>
      <c r="B44" s="38" t="s">
        <v>23</v>
      </c>
      <c r="C44" s="39">
        <v>1111115</v>
      </c>
      <c r="D44" s="40">
        <v>7</v>
      </c>
      <c r="E44" s="41" t="s">
        <v>29</v>
      </c>
      <c r="F44" s="42">
        <v>0</v>
      </c>
      <c r="G44" s="42">
        <v>0</v>
      </c>
      <c r="H44" s="42">
        <v>0</v>
      </c>
      <c r="I44" s="42">
        <v>0</v>
      </c>
      <c r="J44" s="42">
        <f>H44-I44</f>
        <v>0</v>
      </c>
      <c r="K44" s="43">
        <f t="shared" si="0"/>
        <v>0</v>
      </c>
    </row>
    <row r="45" spans="1:11" s="7" customFormat="1" ht="27.75" customHeight="1" x14ac:dyDescent="0.3">
      <c r="A45" s="49" t="s">
        <v>16</v>
      </c>
      <c r="B45" s="49" t="s">
        <v>16</v>
      </c>
      <c r="C45" s="49" t="s">
        <v>16</v>
      </c>
      <c r="D45" s="50">
        <v>1112</v>
      </c>
      <c r="E45" s="51" t="s">
        <v>35</v>
      </c>
      <c r="F45" s="52">
        <v>5442737277.2852993</v>
      </c>
      <c r="G45" s="52">
        <v>6383965488.8237495</v>
      </c>
      <c r="H45" s="52">
        <f>SUMIF($B$46:$B$123,"chap",H46:H123)</f>
        <v>13355137242.049995</v>
      </c>
      <c r="I45" s="52">
        <f>SUMIF($B$46:$B$123,"chap",I46:I123)</f>
        <v>695670247.90999997</v>
      </c>
      <c r="J45" s="52">
        <f>SUMIF($B$46:$B$123,"chap",J46:J123)</f>
        <v>12659466994.139996</v>
      </c>
      <c r="K45" s="53">
        <f t="shared" si="0"/>
        <v>5.209008603218334E-2</v>
      </c>
    </row>
    <row r="46" spans="1:11" s="32" customFormat="1" ht="27.75" customHeight="1" x14ac:dyDescent="0.3">
      <c r="A46" s="27" t="s">
        <v>19</v>
      </c>
      <c r="B46" s="27" t="s">
        <v>19</v>
      </c>
      <c r="C46" s="27" t="s">
        <v>19</v>
      </c>
      <c r="D46" s="28">
        <v>11121</v>
      </c>
      <c r="E46" s="29" t="s">
        <v>20</v>
      </c>
      <c r="F46" s="30">
        <v>1503353899.3403001</v>
      </c>
      <c r="G46" s="30">
        <v>1750389119.5295</v>
      </c>
      <c r="H46" s="30">
        <f>SUMIF($B$47:$B$82,"section",H47:H82)</f>
        <v>3371291788.0000005</v>
      </c>
      <c r="I46" s="30">
        <f>SUMIF($B$47:$B$82,"section",I47:I82)</f>
        <v>123364444.27</v>
      </c>
      <c r="J46" s="30">
        <f>SUMIF($B$47:$B$82,"section",J47:J82)</f>
        <v>3247927343.73</v>
      </c>
      <c r="K46" s="31">
        <f t="shared" si="0"/>
        <v>3.6592633336904143E-2</v>
      </c>
    </row>
    <row r="47" spans="1:11" s="7" customFormat="1" ht="27.75" customHeight="1" x14ac:dyDescent="0.3">
      <c r="A47" s="48" t="s">
        <v>21</v>
      </c>
      <c r="B47" s="48" t="s">
        <v>21</v>
      </c>
      <c r="C47" s="48" t="s">
        <v>21</v>
      </c>
      <c r="D47" s="34">
        <v>1112111</v>
      </c>
      <c r="E47" s="45" t="s">
        <v>22</v>
      </c>
      <c r="F47" s="46">
        <v>74076330.820000008</v>
      </c>
      <c r="G47" s="46">
        <v>36243750.25</v>
      </c>
      <c r="H47" s="46">
        <f>SUMIF($B$48:$B$54,"article",H48:H54)</f>
        <v>87709666.530000001</v>
      </c>
      <c r="I47" s="46">
        <f>SUMIF($B$48:$B$54,"article",I48:I54)</f>
        <v>1240883.33</v>
      </c>
      <c r="J47" s="46">
        <f>SUMIF($B$48:$B$54,"article",J48:J54)</f>
        <v>86468783.200000003</v>
      </c>
      <c r="K47" s="47">
        <f t="shared" si="0"/>
        <v>1.414762339309056E-2</v>
      </c>
    </row>
    <row r="48" spans="1:11" s="44" customFormat="1" ht="27.75" customHeight="1" x14ac:dyDescent="0.3">
      <c r="A48" s="38" t="s">
        <v>23</v>
      </c>
      <c r="B48" s="38" t="s">
        <v>23</v>
      </c>
      <c r="C48" s="39">
        <v>1112111</v>
      </c>
      <c r="D48" s="40">
        <v>1</v>
      </c>
      <c r="E48" s="41" t="s">
        <v>24</v>
      </c>
      <c r="F48" s="42">
        <v>34213151.260000005</v>
      </c>
      <c r="G48" s="42">
        <v>12035713.720000001</v>
      </c>
      <c r="H48" s="42">
        <v>38989666.530000001</v>
      </c>
      <c r="I48" s="42">
        <v>1240883.33</v>
      </c>
      <c r="J48" s="42">
        <f t="shared" ref="J48:J54" si="5">H48-I48</f>
        <v>37748783.200000003</v>
      </c>
      <c r="K48" s="43">
        <f t="shared" si="0"/>
        <v>3.1825953911281117E-2</v>
      </c>
    </row>
    <row r="49" spans="1:12" s="44" customFormat="1" ht="27.75" customHeight="1" x14ac:dyDescent="0.3">
      <c r="A49" s="38" t="s">
        <v>23</v>
      </c>
      <c r="B49" s="38" t="s">
        <v>23</v>
      </c>
      <c r="C49" s="39">
        <v>1112111</v>
      </c>
      <c r="D49" s="40">
        <v>2</v>
      </c>
      <c r="E49" s="41" t="s">
        <v>25</v>
      </c>
      <c r="F49" s="42">
        <v>16624179.760000002</v>
      </c>
      <c r="G49" s="42">
        <v>8791944</v>
      </c>
      <c r="H49" s="42">
        <v>33120000</v>
      </c>
      <c r="I49" s="42">
        <v>0</v>
      </c>
      <c r="J49" s="42">
        <f t="shared" si="5"/>
        <v>33120000</v>
      </c>
      <c r="K49" s="43">
        <f t="shared" si="0"/>
        <v>0</v>
      </c>
    </row>
    <row r="50" spans="1:12" s="44" customFormat="1" ht="27.75" customHeight="1" x14ac:dyDescent="0.3">
      <c r="A50" s="38" t="s">
        <v>23</v>
      </c>
      <c r="B50" s="38" t="s">
        <v>23</v>
      </c>
      <c r="C50" s="39">
        <v>1112111</v>
      </c>
      <c r="D50" s="40">
        <v>3</v>
      </c>
      <c r="E50" s="41" t="s">
        <v>26</v>
      </c>
      <c r="F50" s="42">
        <v>6203967.6000000006</v>
      </c>
      <c r="G50" s="42">
        <v>4551617.53</v>
      </c>
      <c r="H50" s="42">
        <v>3600000</v>
      </c>
      <c r="I50" s="42">
        <v>0</v>
      </c>
      <c r="J50" s="42">
        <f t="shared" si="5"/>
        <v>3600000</v>
      </c>
      <c r="K50" s="43">
        <f t="shared" si="0"/>
        <v>0</v>
      </c>
    </row>
    <row r="51" spans="1:12" s="44" customFormat="1" ht="27.75" customHeight="1" x14ac:dyDescent="0.3">
      <c r="A51" s="38" t="s">
        <v>23</v>
      </c>
      <c r="B51" s="38" t="s">
        <v>23</v>
      </c>
      <c r="C51" s="39">
        <v>1112111</v>
      </c>
      <c r="D51" s="40">
        <v>4</v>
      </c>
      <c r="E51" s="41" t="s">
        <v>27</v>
      </c>
      <c r="F51" s="42">
        <v>0</v>
      </c>
      <c r="G51" s="42">
        <v>0</v>
      </c>
      <c r="H51" s="42">
        <v>0</v>
      </c>
      <c r="I51" s="42">
        <v>0</v>
      </c>
      <c r="J51" s="42">
        <f t="shared" si="5"/>
        <v>0</v>
      </c>
      <c r="K51" s="43">
        <f t="shared" si="0"/>
        <v>0</v>
      </c>
    </row>
    <row r="52" spans="1:12" s="44" customFormat="1" ht="27.75" customHeight="1" x14ac:dyDescent="0.3">
      <c r="A52" s="38" t="s">
        <v>23</v>
      </c>
      <c r="B52" s="38" t="s">
        <v>23</v>
      </c>
      <c r="C52" s="39">
        <v>1112111</v>
      </c>
      <c r="D52" s="40">
        <v>5</v>
      </c>
      <c r="E52" s="41" t="s">
        <v>28</v>
      </c>
      <c r="F52" s="42">
        <v>0</v>
      </c>
      <c r="G52" s="42">
        <v>0</v>
      </c>
      <c r="H52" s="42">
        <v>0</v>
      </c>
      <c r="I52" s="42">
        <v>0</v>
      </c>
      <c r="J52" s="42">
        <f t="shared" si="5"/>
        <v>0</v>
      </c>
      <c r="K52" s="43">
        <f t="shared" si="0"/>
        <v>0</v>
      </c>
    </row>
    <row r="53" spans="1:12" s="44" customFormat="1" ht="27.75" customHeight="1" x14ac:dyDescent="0.3">
      <c r="A53" s="38" t="s">
        <v>23</v>
      </c>
      <c r="B53" s="38" t="s">
        <v>23</v>
      </c>
      <c r="C53" s="39">
        <v>1112111</v>
      </c>
      <c r="D53" s="40">
        <v>7</v>
      </c>
      <c r="E53" s="41" t="s">
        <v>29</v>
      </c>
      <c r="F53" s="42">
        <v>0</v>
      </c>
      <c r="G53" s="42">
        <v>0</v>
      </c>
      <c r="H53" s="42">
        <v>0</v>
      </c>
      <c r="I53" s="42">
        <v>0</v>
      </c>
      <c r="J53" s="42">
        <f t="shared" si="5"/>
        <v>0</v>
      </c>
      <c r="K53" s="43">
        <f t="shared" si="0"/>
        <v>0</v>
      </c>
    </row>
    <row r="54" spans="1:12" s="44" customFormat="1" ht="27.75" customHeight="1" x14ac:dyDescent="0.3">
      <c r="A54" s="38" t="s">
        <v>23</v>
      </c>
      <c r="B54" s="38" t="s">
        <v>23</v>
      </c>
      <c r="C54" s="39">
        <v>1112111</v>
      </c>
      <c r="D54" s="40">
        <v>9</v>
      </c>
      <c r="E54" s="41" t="s">
        <v>30</v>
      </c>
      <c r="F54" s="42">
        <v>17035032.199999999</v>
      </c>
      <c r="G54" s="42">
        <v>10864475</v>
      </c>
      <c r="H54" s="42">
        <v>12000000</v>
      </c>
      <c r="I54" s="42">
        <v>0</v>
      </c>
      <c r="J54" s="42">
        <f t="shared" si="5"/>
        <v>12000000</v>
      </c>
      <c r="K54" s="43">
        <f t="shared" si="0"/>
        <v>0</v>
      </c>
    </row>
    <row r="55" spans="1:12" s="7" customFormat="1" ht="27.75" customHeight="1" x14ac:dyDescent="0.3">
      <c r="A55" s="33" t="s">
        <v>21</v>
      </c>
      <c r="B55" s="33" t="s">
        <v>21</v>
      </c>
      <c r="C55" s="33" t="s">
        <v>21</v>
      </c>
      <c r="D55" s="34">
        <v>1112112</v>
      </c>
      <c r="E55" s="45" t="s">
        <v>31</v>
      </c>
      <c r="F55" s="46">
        <v>1088078675.2763</v>
      </c>
      <c r="G55" s="46">
        <v>1367014491.2024999</v>
      </c>
      <c r="H55" s="46">
        <f>SUMIF($B$56:$B$62,"article",H56:H62)</f>
        <v>2388936989.4700003</v>
      </c>
      <c r="I55" s="46">
        <f>SUMIF($B$56:$B$62,"article",I56:I62)</f>
        <v>98379894.599999994</v>
      </c>
      <c r="J55" s="46">
        <f>SUMIF($B$56:$B$62,"article",J56:J62)</f>
        <v>2290557094.8700004</v>
      </c>
      <c r="K55" s="47">
        <f t="shared" si="0"/>
        <v>4.1181452266694632E-2</v>
      </c>
    </row>
    <row r="56" spans="1:12" s="44" customFormat="1" ht="27.75" customHeight="1" x14ac:dyDescent="0.3">
      <c r="A56" s="38" t="s">
        <v>23</v>
      </c>
      <c r="B56" s="38" t="s">
        <v>23</v>
      </c>
      <c r="C56" s="39">
        <v>1112112</v>
      </c>
      <c r="D56" s="40">
        <v>1</v>
      </c>
      <c r="E56" s="41" t="s">
        <v>24</v>
      </c>
      <c r="F56" s="42">
        <v>516164287.52999991</v>
      </c>
      <c r="G56" s="42">
        <v>804506596.5999999</v>
      </c>
      <c r="H56" s="42">
        <v>1212286751.5000005</v>
      </c>
      <c r="I56" s="42">
        <v>95944516.129999995</v>
      </c>
      <c r="J56" s="42">
        <f t="shared" ref="J56:J62" si="6">H56-I56</f>
        <v>1116342235.3700004</v>
      </c>
      <c r="K56" s="43">
        <f t="shared" si="0"/>
        <v>7.9143417191753385E-2</v>
      </c>
      <c r="L56" s="54" t="e">
        <f>+#REF!-#REF!</f>
        <v>#REF!</v>
      </c>
    </row>
    <row r="57" spans="1:12" s="44" customFormat="1" ht="27.75" customHeight="1" x14ac:dyDescent="0.3">
      <c r="A57" s="38" t="s">
        <v>23</v>
      </c>
      <c r="B57" s="38" t="s">
        <v>23</v>
      </c>
      <c r="C57" s="39">
        <v>1112112</v>
      </c>
      <c r="D57" s="40">
        <v>2</v>
      </c>
      <c r="E57" s="41" t="s">
        <v>25</v>
      </c>
      <c r="F57" s="42">
        <v>90999515.615500003</v>
      </c>
      <c r="G57" s="42">
        <v>81808911.31750001</v>
      </c>
      <c r="H57" s="42">
        <v>398769827.00000006</v>
      </c>
      <c r="I57" s="42">
        <v>1882308.47</v>
      </c>
      <c r="J57" s="42">
        <f t="shared" si="6"/>
        <v>396887518.53000003</v>
      </c>
      <c r="K57" s="43">
        <f t="shared" si="0"/>
        <v>4.720288102439605E-3</v>
      </c>
      <c r="L57" s="54" t="e">
        <f>+#REF!-#REF!</f>
        <v>#REF!</v>
      </c>
    </row>
    <row r="58" spans="1:12" s="44" customFormat="1" ht="27.75" customHeight="1" x14ac:dyDescent="0.3">
      <c r="A58" s="38" t="s">
        <v>23</v>
      </c>
      <c r="B58" s="38" t="s">
        <v>23</v>
      </c>
      <c r="C58" s="39">
        <v>1112112</v>
      </c>
      <c r="D58" s="40">
        <v>3</v>
      </c>
      <c r="E58" s="41" t="s">
        <v>26</v>
      </c>
      <c r="F58" s="42">
        <v>89720088.228799999</v>
      </c>
      <c r="G58" s="42">
        <v>60023580.195</v>
      </c>
      <c r="H58" s="42">
        <v>354780114</v>
      </c>
      <c r="I58" s="42">
        <v>303070</v>
      </c>
      <c r="J58" s="42">
        <f t="shared" si="6"/>
        <v>354477044</v>
      </c>
      <c r="K58" s="43">
        <f t="shared" si="0"/>
        <v>8.5424742830991936E-4</v>
      </c>
    </row>
    <row r="59" spans="1:12" s="44" customFormat="1" ht="27.75" customHeight="1" x14ac:dyDescent="0.3">
      <c r="A59" s="38" t="s">
        <v>23</v>
      </c>
      <c r="B59" s="38" t="s">
        <v>23</v>
      </c>
      <c r="C59" s="39">
        <v>1112112</v>
      </c>
      <c r="D59" s="40">
        <v>4</v>
      </c>
      <c r="E59" s="41" t="s">
        <v>27</v>
      </c>
      <c r="F59" s="42">
        <v>27208696.1404</v>
      </c>
      <c r="G59" s="42">
        <v>19255320.050000001</v>
      </c>
      <c r="H59" s="42">
        <v>28552715.000000007</v>
      </c>
      <c r="I59" s="42">
        <v>0</v>
      </c>
      <c r="J59" s="42">
        <f t="shared" si="6"/>
        <v>28552715.000000007</v>
      </c>
      <c r="K59" s="43">
        <f t="shared" si="0"/>
        <v>0</v>
      </c>
    </row>
    <row r="60" spans="1:12" s="44" customFormat="1" ht="27.75" customHeight="1" x14ac:dyDescent="0.3">
      <c r="A60" s="38" t="s">
        <v>23</v>
      </c>
      <c r="B60" s="38" t="s">
        <v>23</v>
      </c>
      <c r="C60" s="39">
        <v>1112112</v>
      </c>
      <c r="D60" s="40">
        <v>5</v>
      </c>
      <c r="E60" s="41" t="s">
        <v>28</v>
      </c>
      <c r="F60" s="42">
        <v>679452.48719999986</v>
      </c>
      <c r="G60" s="42">
        <v>35000</v>
      </c>
      <c r="H60" s="42">
        <v>999999.99999999965</v>
      </c>
      <c r="I60" s="42">
        <v>0</v>
      </c>
      <c r="J60" s="42">
        <f t="shared" si="6"/>
        <v>999999.99999999965</v>
      </c>
      <c r="K60" s="43">
        <f t="shared" si="0"/>
        <v>0</v>
      </c>
    </row>
    <row r="61" spans="1:12" s="44" customFormat="1" ht="27.75" customHeight="1" x14ac:dyDescent="0.3">
      <c r="A61" s="38" t="s">
        <v>23</v>
      </c>
      <c r="B61" s="38" t="s">
        <v>23</v>
      </c>
      <c r="C61" s="39">
        <v>1112112</v>
      </c>
      <c r="D61" s="40">
        <v>7</v>
      </c>
      <c r="E61" s="41" t="s">
        <v>29</v>
      </c>
      <c r="F61" s="42">
        <v>538000</v>
      </c>
      <c r="G61" s="42">
        <v>160000</v>
      </c>
      <c r="H61" s="42">
        <v>244009.57</v>
      </c>
      <c r="I61" s="42">
        <v>0</v>
      </c>
      <c r="J61" s="42">
        <f t="shared" si="6"/>
        <v>244009.57</v>
      </c>
      <c r="K61" s="43">
        <f t="shared" si="0"/>
        <v>0</v>
      </c>
    </row>
    <row r="62" spans="1:12" s="44" customFormat="1" ht="27.75" customHeight="1" x14ac:dyDescent="0.3">
      <c r="A62" s="38" t="s">
        <v>23</v>
      </c>
      <c r="B62" s="38" t="s">
        <v>23</v>
      </c>
      <c r="C62" s="39">
        <v>1112112</v>
      </c>
      <c r="D62" s="40">
        <v>9</v>
      </c>
      <c r="E62" s="41" t="s">
        <v>30</v>
      </c>
      <c r="F62" s="42">
        <v>362768635.2744</v>
      </c>
      <c r="G62" s="42">
        <v>401225083.03999996</v>
      </c>
      <c r="H62" s="42">
        <v>393303572.39999998</v>
      </c>
      <c r="I62" s="42">
        <v>250000</v>
      </c>
      <c r="J62" s="42">
        <f t="shared" si="6"/>
        <v>393053572.39999998</v>
      </c>
      <c r="K62" s="43">
        <f t="shared" si="0"/>
        <v>6.3564131511560109E-4</v>
      </c>
    </row>
    <row r="63" spans="1:12" s="7" customFormat="1" ht="27.75" customHeight="1" x14ac:dyDescent="0.3">
      <c r="A63" s="33" t="s">
        <v>21</v>
      </c>
      <c r="B63" s="33" t="s">
        <v>21</v>
      </c>
      <c r="C63" s="33" t="s">
        <v>21</v>
      </c>
      <c r="D63" s="34">
        <v>1112119</v>
      </c>
      <c r="E63" s="45" t="s">
        <v>36</v>
      </c>
      <c r="F63" s="46">
        <v>100000000.324</v>
      </c>
      <c r="G63" s="46">
        <v>94071447.200000003</v>
      </c>
      <c r="H63" s="46">
        <f>SUMIF($B$64:$B$66,"article",H64:H66)</f>
        <v>216002095.00000003</v>
      </c>
      <c r="I63" s="46">
        <f>SUMIF($B$64:$B$66,"article",I64:I66)</f>
        <v>4855000</v>
      </c>
      <c r="J63" s="46">
        <f>SUMIF($B$64:$B$66,"article",J64:J66)</f>
        <v>211147095.00000003</v>
      </c>
      <c r="K63" s="47">
        <f t="shared" si="0"/>
        <v>2.2476633849315208E-2</v>
      </c>
    </row>
    <row r="64" spans="1:12" s="44" customFormat="1" ht="27.75" customHeight="1" x14ac:dyDescent="0.3">
      <c r="A64" s="38" t="s">
        <v>23</v>
      </c>
      <c r="B64" s="38" t="s">
        <v>23</v>
      </c>
      <c r="C64" s="39">
        <v>1112119</v>
      </c>
      <c r="D64" s="40">
        <v>1</v>
      </c>
      <c r="E64" s="41" t="s">
        <v>24</v>
      </c>
      <c r="F64" s="42">
        <v>39000000</v>
      </c>
      <c r="G64" s="42">
        <v>36908947.200000003</v>
      </c>
      <c r="H64" s="42">
        <v>90140693.00000003</v>
      </c>
      <c r="I64" s="42">
        <v>4855000</v>
      </c>
      <c r="J64" s="42">
        <f>H64-I64</f>
        <v>85285693.00000003</v>
      </c>
      <c r="K64" s="43">
        <f t="shared" si="0"/>
        <v>5.3860247113919998E-2</v>
      </c>
    </row>
    <row r="65" spans="1:11" s="44" customFormat="1" ht="27.75" customHeight="1" x14ac:dyDescent="0.3">
      <c r="A65" s="38" t="s">
        <v>23</v>
      </c>
      <c r="B65" s="38" t="s">
        <v>23</v>
      </c>
      <c r="C65" s="39">
        <v>1112119</v>
      </c>
      <c r="D65" s="40">
        <v>2</v>
      </c>
      <c r="E65" s="41" t="s">
        <v>25</v>
      </c>
      <c r="F65" s="42">
        <v>61000000.324000001</v>
      </c>
      <c r="G65" s="42">
        <v>57162500</v>
      </c>
      <c r="H65" s="42">
        <v>125861402</v>
      </c>
      <c r="I65" s="42">
        <v>0</v>
      </c>
      <c r="J65" s="42">
        <f>H65-I65</f>
        <v>125861402</v>
      </c>
      <c r="K65" s="43">
        <f t="shared" si="0"/>
        <v>0</v>
      </c>
    </row>
    <row r="66" spans="1:11" s="44" customFormat="1" ht="27.75" customHeight="1" x14ac:dyDescent="0.3">
      <c r="A66" s="38" t="s">
        <v>23</v>
      </c>
      <c r="B66" s="38" t="s">
        <v>23</v>
      </c>
      <c r="C66" s="39">
        <v>1112119</v>
      </c>
      <c r="D66" s="40">
        <v>7</v>
      </c>
      <c r="E66" s="41" t="s">
        <v>29</v>
      </c>
      <c r="F66" s="42">
        <v>0</v>
      </c>
      <c r="G66" s="42">
        <v>0</v>
      </c>
      <c r="H66" s="42">
        <v>0</v>
      </c>
      <c r="I66" s="42">
        <v>0</v>
      </c>
      <c r="J66" s="42">
        <f>H66-I66</f>
        <v>0</v>
      </c>
      <c r="K66" s="43">
        <f t="shared" si="0"/>
        <v>0</v>
      </c>
    </row>
    <row r="67" spans="1:11" s="7" customFormat="1" ht="27.75" customHeight="1" x14ac:dyDescent="0.3">
      <c r="A67" s="33" t="s">
        <v>21</v>
      </c>
      <c r="B67" s="33" t="s">
        <v>21</v>
      </c>
      <c r="C67" s="33" t="s">
        <v>21</v>
      </c>
      <c r="D67" s="34">
        <v>1112121</v>
      </c>
      <c r="E67" s="45" t="s">
        <v>37</v>
      </c>
      <c r="F67" s="46">
        <v>169198893</v>
      </c>
      <c r="G67" s="46">
        <v>184329011.94999999</v>
      </c>
      <c r="H67" s="46">
        <f>SUMIF($B$68:$B$70,"article",H68:H70)</f>
        <v>537791445</v>
      </c>
      <c r="I67" s="46">
        <f>SUMIF($B$68:$B$70,"article",I68:I70)</f>
        <v>14979316.34</v>
      </c>
      <c r="J67" s="46">
        <f>SUMIF($B$68:$B$70,"article",J68:J70)</f>
        <v>522812128.65999997</v>
      </c>
      <c r="K67" s="47">
        <f t="shared" si="0"/>
        <v>2.7853392758971834E-2</v>
      </c>
    </row>
    <row r="68" spans="1:11" s="44" customFormat="1" ht="27.75" customHeight="1" x14ac:dyDescent="0.3">
      <c r="A68" s="38" t="s">
        <v>23</v>
      </c>
      <c r="B68" s="38" t="s">
        <v>23</v>
      </c>
      <c r="C68" s="39">
        <v>1112121</v>
      </c>
      <c r="D68" s="40">
        <v>1</v>
      </c>
      <c r="E68" s="41" t="s">
        <v>24</v>
      </c>
      <c r="F68" s="42">
        <v>98839225.100000009</v>
      </c>
      <c r="G68" s="42">
        <v>105839224.99999999</v>
      </c>
      <c r="H68" s="42">
        <v>293367150</v>
      </c>
      <c r="I68" s="42">
        <v>9840320</v>
      </c>
      <c r="J68" s="42">
        <f>H68-I68</f>
        <v>283526830</v>
      </c>
      <c r="K68" s="43">
        <f t="shared" ref="K68:K131" si="7">IF(G68&lt;&gt;0,I68/H68,0)</f>
        <v>3.3542678517345929E-2</v>
      </c>
    </row>
    <row r="69" spans="1:11" s="44" customFormat="1" ht="27.75" customHeight="1" x14ac:dyDescent="0.3">
      <c r="A69" s="38" t="s">
        <v>23</v>
      </c>
      <c r="B69" s="38" t="s">
        <v>23</v>
      </c>
      <c r="C69" s="39">
        <v>1112121</v>
      </c>
      <c r="D69" s="40">
        <v>2</v>
      </c>
      <c r="E69" s="41" t="s">
        <v>25</v>
      </c>
      <c r="F69" s="42">
        <v>70359667.899999991</v>
      </c>
      <c r="G69" s="42">
        <v>78489786.949999988</v>
      </c>
      <c r="H69" s="42">
        <v>244424295</v>
      </c>
      <c r="I69" s="42">
        <v>5138996.34</v>
      </c>
      <c r="J69" s="42">
        <f>H69-I69</f>
        <v>239285298.66</v>
      </c>
      <c r="K69" s="43">
        <f t="shared" si="7"/>
        <v>2.1024899918398045E-2</v>
      </c>
    </row>
    <row r="70" spans="1:11" s="44" customFormat="1" ht="27.75" customHeight="1" x14ac:dyDescent="0.3">
      <c r="A70" s="38" t="s">
        <v>23</v>
      </c>
      <c r="B70" s="38" t="s">
        <v>23</v>
      </c>
      <c r="C70" s="39">
        <v>1112121</v>
      </c>
      <c r="D70" s="40">
        <v>7</v>
      </c>
      <c r="E70" s="41" t="s">
        <v>29</v>
      </c>
      <c r="F70" s="42">
        <v>0</v>
      </c>
      <c r="G70" s="42">
        <v>0</v>
      </c>
      <c r="H70" s="42">
        <v>0</v>
      </c>
      <c r="I70" s="42">
        <v>0</v>
      </c>
      <c r="J70" s="42">
        <f>H70-I70</f>
        <v>0</v>
      </c>
      <c r="K70" s="43">
        <f t="shared" si="7"/>
        <v>0</v>
      </c>
    </row>
    <row r="71" spans="1:11" s="7" customFormat="1" ht="27.75" customHeight="1" x14ac:dyDescent="0.3">
      <c r="A71" s="33" t="s">
        <v>21</v>
      </c>
      <c r="B71" s="33" t="s">
        <v>21</v>
      </c>
      <c r="C71" s="33" t="s">
        <v>21</v>
      </c>
      <c r="D71" s="34">
        <v>1112122</v>
      </c>
      <c r="E71" s="45" t="s">
        <v>38</v>
      </c>
      <c r="F71" s="46">
        <v>71999999.920000002</v>
      </c>
      <c r="G71" s="46">
        <v>68730418.926999986</v>
      </c>
      <c r="H71" s="46">
        <f>SUMIF($B$72:$B$78,"article",H72:H78)</f>
        <v>140851592</v>
      </c>
      <c r="I71" s="46">
        <f>SUMIF($B$72:$B$78,"article",I72:I78)</f>
        <v>3909350</v>
      </c>
      <c r="J71" s="46">
        <f>SUMIF($B$72:$B$78,"article",J72:J78)</f>
        <v>136942242</v>
      </c>
      <c r="K71" s="47">
        <f t="shared" si="7"/>
        <v>2.7755099850060621E-2</v>
      </c>
    </row>
    <row r="72" spans="1:11" s="44" customFormat="1" ht="27.75" customHeight="1" x14ac:dyDescent="0.3">
      <c r="A72" s="38" t="s">
        <v>23</v>
      </c>
      <c r="B72" s="38" t="s">
        <v>23</v>
      </c>
      <c r="C72" s="39">
        <v>1112122</v>
      </c>
      <c r="D72" s="40">
        <v>1</v>
      </c>
      <c r="E72" s="41" t="s">
        <v>24</v>
      </c>
      <c r="F72" s="42">
        <v>32516012.489999998</v>
      </c>
      <c r="G72" s="42">
        <v>30863931.926999997</v>
      </c>
      <c r="H72" s="42">
        <v>57141711.999999985</v>
      </c>
      <c r="I72" s="42">
        <v>3909350</v>
      </c>
      <c r="J72" s="42">
        <f t="shared" ref="J72:J78" si="8">H72-I72</f>
        <v>53232361.999999985</v>
      </c>
      <c r="K72" s="43">
        <f t="shared" si="7"/>
        <v>6.8414996036520584E-2</v>
      </c>
    </row>
    <row r="73" spans="1:11" s="44" customFormat="1" ht="27.75" customHeight="1" x14ac:dyDescent="0.3">
      <c r="A73" s="38" t="s">
        <v>23</v>
      </c>
      <c r="B73" s="38" t="s">
        <v>23</v>
      </c>
      <c r="C73" s="39">
        <v>1112122</v>
      </c>
      <c r="D73" s="40">
        <v>2</v>
      </c>
      <c r="E73" s="41" t="s">
        <v>25</v>
      </c>
      <c r="F73" s="42">
        <v>39483987.43</v>
      </c>
      <c r="G73" s="42">
        <v>37866486.999999993</v>
      </c>
      <c r="H73" s="42">
        <v>83709880</v>
      </c>
      <c r="I73" s="42">
        <v>0</v>
      </c>
      <c r="J73" s="42">
        <f t="shared" si="8"/>
        <v>83709880</v>
      </c>
      <c r="K73" s="43">
        <f t="shared" si="7"/>
        <v>0</v>
      </c>
    </row>
    <row r="74" spans="1:11" s="44" customFormat="1" ht="27.75" customHeight="1" x14ac:dyDescent="0.3">
      <c r="A74" s="38" t="s">
        <v>23</v>
      </c>
      <c r="B74" s="38" t="s">
        <v>23</v>
      </c>
      <c r="C74" s="39">
        <v>1112122</v>
      </c>
      <c r="D74" s="40">
        <v>3</v>
      </c>
      <c r="E74" s="41" t="s">
        <v>26</v>
      </c>
      <c r="F74" s="42">
        <v>0</v>
      </c>
      <c r="G74" s="42">
        <v>0</v>
      </c>
      <c r="H74" s="42">
        <v>0</v>
      </c>
      <c r="I74" s="42">
        <v>0</v>
      </c>
      <c r="J74" s="42">
        <f t="shared" si="8"/>
        <v>0</v>
      </c>
      <c r="K74" s="43">
        <f t="shared" si="7"/>
        <v>0</v>
      </c>
    </row>
    <row r="75" spans="1:11" s="44" customFormat="1" ht="27.75" customHeight="1" x14ac:dyDescent="0.3">
      <c r="A75" s="38" t="s">
        <v>23</v>
      </c>
      <c r="B75" s="38" t="s">
        <v>23</v>
      </c>
      <c r="C75" s="39">
        <v>1112122</v>
      </c>
      <c r="D75" s="40">
        <v>4</v>
      </c>
      <c r="E75" s="41" t="s">
        <v>27</v>
      </c>
      <c r="F75" s="42">
        <v>0</v>
      </c>
      <c r="G75" s="42">
        <v>0</v>
      </c>
      <c r="H75" s="42">
        <v>0</v>
      </c>
      <c r="I75" s="42">
        <v>0</v>
      </c>
      <c r="J75" s="42">
        <f t="shared" si="8"/>
        <v>0</v>
      </c>
      <c r="K75" s="43">
        <f t="shared" si="7"/>
        <v>0</v>
      </c>
    </row>
    <row r="76" spans="1:11" s="44" customFormat="1" ht="27.75" customHeight="1" x14ac:dyDescent="0.3">
      <c r="A76" s="38" t="s">
        <v>23</v>
      </c>
      <c r="B76" s="38" t="s">
        <v>23</v>
      </c>
      <c r="C76" s="39">
        <v>1112122</v>
      </c>
      <c r="D76" s="40">
        <v>5</v>
      </c>
      <c r="E76" s="41" t="s">
        <v>28</v>
      </c>
      <c r="F76" s="42">
        <v>0</v>
      </c>
      <c r="G76" s="42">
        <v>0</v>
      </c>
      <c r="H76" s="42">
        <v>0</v>
      </c>
      <c r="I76" s="42">
        <v>0</v>
      </c>
      <c r="J76" s="42">
        <f t="shared" si="8"/>
        <v>0</v>
      </c>
      <c r="K76" s="43">
        <f t="shared" si="7"/>
        <v>0</v>
      </c>
    </row>
    <row r="77" spans="1:11" s="44" customFormat="1" ht="27.75" customHeight="1" x14ac:dyDescent="0.3">
      <c r="A77" s="38" t="s">
        <v>23</v>
      </c>
      <c r="B77" s="38" t="s">
        <v>23</v>
      </c>
      <c r="C77" s="39">
        <v>1112122</v>
      </c>
      <c r="D77" s="40">
        <v>7</v>
      </c>
      <c r="E77" s="41" t="s">
        <v>29</v>
      </c>
      <c r="F77" s="42">
        <v>0</v>
      </c>
      <c r="G77" s="42">
        <v>0</v>
      </c>
      <c r="H77" s="42">
        <v>0</v>
      </c>
      <c r="I77" s="42">
        <v>0</v>
      </c>
      <c r="J77" s="42">
        <f t="shared" si="8"/>
        <v>0</v>
      </c>
      <c r="K77" s="43">
        <f t="shared" si="7"/>
        <v>0</v>
      </c>
    </row>
    <row r="78" spans="1:11" s="44" customFormat="1" ht="27.75" customHeight="1" x14ac:dyDescent="0.3">
      <c r="A78" s="38" t="s">
        <v>23</v>
      </c>
      <c r="B78" s="38" t="s">
        <v>23</v>
      </c>
      <c r="C78" s="39">
        <v>1112122</v>
      </c>
      <c r="D78" s="40">
        <v>9</v>
      </c>
      <c r="E78" s="41" t="s">
        <v>30</v>
      </c>
      <c r="F78" s="42">
        <v>0</v>
      </c>
      <c r="G78" s="42">
        <v>0</v>
      </c>
      <c r="H78" s="42">
        <v>0</v>
      </c>
      <c r="I78" s="42">
        <v>0</v>
      </c>
      <c r="J78" s="42">
        <f t="shared" si="8"/>
        <v>0</v>
      </c>
      <c r="K78" s="43">
        <f t="shared" si="7"/>
        <v>0</v>
      </c>
    </row>
    <row r="79" spans="1:11" s="7" customFormat="1" ht="27.75" customHeight="1" x14ac:dyDescent="0.3">
      <c r="A79" s="33" t="s">
        <v>21</v>
      </c>
      <c r="B79" s="33" t="s">
        <v>21</v>
      </c>
      <c r="C79" s="33" t="s">
        <v>21</v>
      </c>
      <c r="D79" s="34">
        <v>1112117</v>
      </c>
      <c r="E79" s="45" t="s">
        <v>39</v>
      </c>
      <c r="F79" s="46">
        <v>0</v>
      </c>
      <c r="G79" s="46">
        <v>0</v>
      </c>
      <c r="H79" s="46">
        <f>SUMIF($B$80:$B$80,"article",H80:H80)</f>
        <v>0</v>
      </c>
      <c r="I79" s="46">
        <f>SUMIF($B$80:$B$80,"article",I80:I80)</f>
        <v>0</v>
      </c>
      <c r="J79" s="46">
        <f>SUMIF($B$80:$B$80,"article",J80:J80)</f>
        <v>0</v>
      </c>
      <c r="K79" s="47">
        <f t="shared" si="7"/>
        <v>0</v>
      </c>
    </row>
    <row r="80" spans="1:11" s="44" customFormat="1" ht="27.75" customHeight="1" x14ac:dyDescent="0.3">
      <c r="A80" s="38" t="s">
        <v>23</v>
      </c>
      <c r="B80" s="38" t="s">
        <v>23</v>
      </c>
      <c r="C80" s="39">
        <v>1112117</v>
      </c>
      <c r="D80" s="40">
        <v>1</v>
      </c>
      <c r="E80" s="41" t="s">
        <v>24</v>
      </c>
      <c r="F80" s="42">
        <v>0</v>
      </c>
      <c r="G80" s="42">
        <v>0</v>
      </c>
      <c r="H80" s="42">
        <v>0</v>
      </c>
      <c r="I80" s="42">
        <v>0</v>
      </c>
      <c r="J80" s="42">
        <f>H80-I80</f>
        <v>0</v>
      </c>
      <c r="K80" s="43">
        <f t="shared" si="7"/>
        <v>0</v>
      </c>
    </row>
    <row r="81" spans="1:11" s="7" customFormat="1" ht="27.75" customHeight="1" x14ac:dyDescent="0.3">
      <c r="A81" s="33" t="s">
        <v>21</v>
      </c>
      <c r="B81" s="33" t="s">
        <v>21</v>
      </c>
      <c r="C81" s="33" t="s">
        <v>21</v>
      </c>
      <c r="D81" s="34">
        <v>1112128</v>
      </c>
      <c r="E81" s="45" t="s">
        <v>40</v>
      </c>
      <c r="F81" s="46">
        <v>0</v>
      </c>
      <c r="G81" s="46">
        <v>0</v>
      </c>
      <c r="H81" s="46">
        <f>SUMIF($B$82:$B$82,"article",H82:H82)</f>
        <v>0</v>
      </c>
      <c r="I81" s="46">
        <f>SUMIF($B$82:$B$82,"article",I82:I82)</f>
        <v>0</v>
      </c>
      <c r="J81" s="46">
        <f>SUMIF($B$82:$B$82,"article",J82:J82)</f>
        <v>0</v>
      </c>
      <c r="K81" s="47">
        <f t="shared" si="7"/>
        <v>0</v>
      </c>
    </row>
    <row r="82" spans="1:11" s="44" customFormat="1" ht="27.75" customHeight="1" x14ac:dyDescent="0.3">
      <c r="A82" s="38" t="s">
        <v>23</v>
      </c>
      <c r="B82" s="38" t="s">
        <v>23</v>
      </c>
      <c r="C82" s="39">
        <v>1112128</v>
      </c>
      <c r="D82" s="40">
        <v>7</v>
      </c>
      <c r="E82" s="41" t="s">
        <v>29</v>
      </c>
      <c r="F82" s="42">
        <v>0</v>
      </c>
      <c r="G82" s="42">
        <v>0</v>
      </c>
      <c r="H82" s="42">
        <v>0</v>
      </c>
      <c r="I82" s="42">
        <v>0</v>
      </c>
      <c r="J82" s="42">
        <f>H82-I82</f>
        <v>0</v>
      </c>
      <c r="K82" s="43">
        <f t="shared" si="7"/>
        <v>0</v>
      </c>
    </row>
    <row r="83" spans="1:11" s="32" customFormat="1" ht="27.75" customHeight="1" x14ac:dyDescent="0.3">
      <c r="A83" s="27" t="s">
        <v>19</v>
      </c>
      <c r="B83" s="27" t="s">
        <v>19</v>
      </c>
      <c r="C83" s="27" t="s">
        <v>19</v>
      </c>
      <c r="D83" s="28">
        <v>11122</v>
      </c>
      <c r="E83" s="29" t="s">
        <v>41</v>
      </c>
      <c r="F83" s="30">
        <v>3939383377.9449987</v>
      </c>
      <c r="G83" s="30">
        <v>4633576369.2942495</v>
      </c>
      <c r="H83" s="30">
        <f>SUMIF($B$83:$B$123,"section",H83:H123)</f>
        <v>9983845454.0499954</v>
      </c>
      <c r="I83" s="30">
        <f>SUMIF($B$83:$B$123,"section",I83:I123)</f>
        <v>572305803.63999999</v>
      </c>
      <c r="J83" s="30">
        <f>SUMIF($B$83:$B$123,"section",J83:J123)</f>
        <v>9411539650.409996</v>
      </c>
      <c r="K83" s="31">
        <f t="shared" si="7"/>
        <v>5.7323183363965372E-2</v>
      </c>
    </row>
    <row r="84" spans="1:11" s="7" customFormat="1" ht="27.75" customHeight="1" x14ac:dyDescent="0.3">
      <c r="A84" s="33" t="s">
        <v>21</v>
      </c>
      <c r="B84" s="33" t="s">
        <v>21</v>
      </c>
      <c r="C84" s="33" t="s">
        <v>21</v>
      </c>
      <c r="D84" s="34">
        <v>1112213</v>
      </c>
      <c r="E84" s="45" t="s">
        <v>42</v>
      </c>
      <c r="F84" s="46">
        <v>112204990.59100001</v>
      </c>
      <c r="G84" s="46">
        <v>111366004.1085</v>
      </c>
      <c r="H84" s="46">
        <f>SUMIF($B$84:$B$91,"article",H84:H91)</f>
        <v>258416911.05000001</v>
      </c>
      <c r="I84" s="46">
        <f>SUMIF($B$84:$B$91,"article",I84:I91)</f>
        <v>13142802.199999999</v>
      </c>
      <c r="J84" s="46">
        <f>SUMIF($B$84:$B$91,"article",J84:J91)</f>
        <v>245274108.85000002</v>
      </c>
      <c r="K84" s="47">
        <f t="shared" si="7"/>
        <v>5.0858909142587241E-2</v>
      </c>
    </row>
    <row r="85" spans="1:11" s="44" customFormat="1" ht="27.75" customHeight="1" x14ac:dyDescent="0.3">
      <c r="A85" s="38" t="s">
        <v>23</v>
      </c>
      <c r="B85" s="38" t="s">
        <v>23</v>
      </c>
      <c r="C85" s="39">
        <v>1112213</v>
      </c>
      <c r="D85" s="40">
        <v>1</v>
      </c>
      <c r="E85" s="41" t="s">
        <v>24</v>
      </c>
      <c r="F85" s="42">
        <v>98960460</v>
      </c>
      <c r="G85" s="42">
        <v>98965413.974999994</v>
      </c>
      <c r="H85" s="42">
        <v>154281742.05000001</v>
      </c>
      <c r="I85" s="42">
        <v>11226450</v>
      </c>
      <c r="J85" s="42">
        <f t="shared" ref="J85:J91" si="9">H85-I85</f>
        <v>143055292.05000001</v>
      </c>
      <c r="K85" s="43">
        <f t="shared" si="7"/>
        <v>7.276590120664897E-2</v>
      </c>
    </row>
    <row r="86" spans="1:11" s="44" customFormat="1" ht="27.75" customHeight="1" x14ac:dyDescent="0.3">
      <c r="A86" s="38" t="s">
        <v>23</v>
      </c>
      <c r="B86" s="38" t="s">
        <v>23</v>
      </c>
      <c r="C86" s="39">
        <v>1112213</v>
      </c>
      <c r="D86" s="40">
        <v>2</v>
      </c>
      <c r="E86" s="41" t="s">
        <v>25</v>
      </c>
      <c r="F86" s="42">
        <v>4718046.591</v>
      </c>
      <c r="G86" s="42">
        <v>4707238.7335000001</v>
      </c>
      <c r="H86" s="42">
        <v>46483427</v>
      </c>
      <c r="I86" s="42">
        <v>189403.2</v>
      </c>
      <c r="J86" s="42">
        <f t="shared" si="9"/>
        <v>46294023.799999997</v>
      </c>
      <c r="K86" s="43">
        <f t="shared" si="7"/>
        <v>4.0746393332832366E-3</v>
      </c>
    </row>
    <row r="87" spans="1:11" s="44" customFormat="1" ht="27.75" customHeight="1" x14ac:dyDescent="0.3">
      <c r="A87" s="38" t="s">
        <v>23</v>
      </c>
      <c r="B87" s="38" t="s">
        <v>23</v>
      </c>
      <c r="C87" s="39">
        <v>1112213</v>
      </c>
      <c r="D87" s="40">
        <v>3</v>
      </c>
      <c r="E87" s="41" t="s">
        <v>26</v>
      </c>
      <c r="F87" s="42">
        <v>7192484</v>
      </c>
      <c r="G87" s="42">
        <v>7170106.4000000004</v>
      </c>
      <c r="H87" s="42">
        <v>29075890</v>
      </c>
      <c r="I87" s="42">
        <v>1726949</v>
      </c>
      <c r="J87" s="42">
        <f t="shared" si="9"/>
        <v>27348941</v>
      </c>
      <c r="K87" s="43">
        <f t="shared" si="7"/>
        <v>5.9394536160372047E-2</v>
      </c>
    </row>
    <row r="88" spans="1:11" s="44" customFormat="1" ht="27.75" customHeight="1" x14ac:dyDescent="0.3">
      <c r="A88" s="38" t="s">
        <v>23</v>
      </c>
      <c r="B88" s="38" t="s">
        <v>23</v>
      </c>
      <c r="C88" s="39">
        <v>1112213</v>
      </c>
      <c r="D88" s="40">
        <v>4</v>
      </c>
      <c r="E88" s="41" t="s">
        <v>27</v>
      </c>
      <c r="F88" s="42">
        <v>824000</v>
      </c>
      <c r="G88" s="42">
        <v>523245</v>
      </c>
      <c r="H88" s="42">
        <v>26075852</v>
      </c>
      <c r="I88" s="42">
        <v>0</v>
      </c>
      <c r="J88" s="42">
        <f t="shared" si="9"/>
        <v>26075852</v>
      </c>
      <c r="K88" s="43">
        <f t="shared" si="7"/>
        <v>0</v>
      </c>
    </row>
    <row r="89" spans="1:11" s="44" customFormat="1" ht="27.75" customHeight="1" x14ac:dyDescent="0.3">
      <c r="A89" s="38" t="s">
        <v>23</v>
      </c>
      <c r="B89" s="38" t="s">
        <v>23</v>
      </c>
      <c r="C89" s="39">
        <v>1112213</v>
      </c>
      <c r="D89" s="40">
        <v>5</v>
      </c>
      <c r="E89" s="41" t="s">
        <v>28</v>
      </c>
      <c r="F89" s="42">
        <v>300000</v>
      </c>
      <c r="G89" s="42">
        <v>0</v>
      </c>
      <c r="H89" s="42">
        <v>2500000</v>
      </c>
      <c r="I89" s="42">
        <v>0</v>
      </c>
      <c r="J89" s="42">
        <f t="shared" si="9"/>
        <v>2500000</v>
      </c>
      <c r="K89" s="43">
        <f t="shared" si="7"/>
        <v>0</v>
      </c>
    </row>
    <row r="90" spans="1:11" s="44" customFormat="1" ht="27.75" customHeight="1" x14ac:dyDescent="0.3">
      <c r="A90" s="38" t="s">
        <v>23</v>
      </c>
      <c r="B90" s="38" t="s">
        <v>23</v>
      </c>
      <c r="C90" s="39">
        <v>1112213</v>
      </c>
      <c r="D90" s="40">
        <v>7</v>
      </c>
      <c r="E90" s="41" t="s">
        <v>29</v>
      </c>
      <c r="F90" s="42">
        <v>0</v>
      </c>
      <c r="G90" s="42">
        <v>0</v>
      </c>
      <c r="H90" s="42">
        <v>0</v>
      </c>
      <c r="I90" s="42">
        <v>0</v>
      </c>
      <c r="J90" s="42">
        <f t="shared" si="9"/>
        <v>0</v>
      </c>
      <c r="K90" s="43">
        <f t="shared" si="7"/>
        <v>0</v>
      </c>
    </row>
    <row r="91" spans="1:11" s="44" customFormat="1" ht="27.75" customHeight="1" x14ac:dyDescent="0.3">
      <c r="A91" s="38" t="s">
        <v>23</v>
      </c>
      <c r="B91" s="38" t="s">
        <v>23</v>
      </c>
      <c r="C91" s="39">
        <v>1112213</v>
      </c>
      <c r="D91" s="40">
        <v>9</v>
      </c>
      <c r="E91" s="41" t="s">
        <v>30</v>
      </c>
      <c r="F91" s="42">
        <v>210000</v>
      </c>
      <c r="G91" s="42">
        <v>0</v>
      </c>
      <c r="H91" s="42">
        <v>0</v>
      </c>
      <c r="I91" s="42">
        <v>0</v>
      </c>
      <c r="J91" s="42">
        <f t="shared" si="9"/>
        <v>0</v>
      </c>
      <c r="K91" s="43">
        <f t="shared" si="7"/>
        <v>0</v>
      </c>
    </row>
    <row r="92" spans="1:11" s="7" customFormat="1" ht="27.75" customHeight="1" x14ac:dyDescent="0.3">
      <c r="A92" s="33" t="s">
        <v>21</v>
      </c>
      <c r="B92" s="33" t="s">
        <v>21</v>
      </c>
      <c r="C92" s="33" t="s">
        <v>21</v>
      </c>
      <c r="D92" s="34">
        <v>1112214</v>
      </c>
      <c r="E92" s="45" t="s">
        <v>43</v>
      </c>
      <c r="F92" s="46">
        <v>214679681.38999999</v>
      </c>
      <c r="G92" s="46">
        <v>222801206.09649998</v>
      </c>
      <c r="H92" s="46">
        <f>SUMIF($B$93:$B$99,"article",H93:H99)</f>
        <v>546567514</v>
      </c>
      <c r="I92" s="46">
        <f>SUMIF($B$93:$B$99,"article",I93:I99)</f>
        <v>48494051.790000007</v>
      </c>
      <c r="J92" s="46">
        <f>SUMIF($B$93:$B$99,"article",J93:J99)</f>
        <v>498073462.20999998</v>
      </c>
      <c r="K92" s="47">
        <f t="shared" si="7"/>
        <v>8.872472393227529E-2</v>
      </c>
    </row>
    <row r="93" spans="1:11" s="44" customFormat="1" ht="27.75" customHeight="1" x14ac:dyDescent="0.3">
      <c r="A93" s="38" t="s">
        <v>23</v>
      </c>
      <c r="B93" s="38" t="s">
        <v>23</v>
      </c>
      <c r="C93" s="39">
        <v>1112214</v>
      </c>
      <c r="D93" s="40">
        <v>1</v>
      </c>
      <c r="E93" s="41" t="s">
        <v>24</v>
      </c>
      <c r="F93" s="42">
        <v>121319606.11</v>
      </c>
      <c r="G93" s="42">
        <v>129264546.404</v>
      </c>
      <c r="H93" s="42">
        <v>278542750</v>
      </c>
      <c r="I93" s="42">
        <v>30807456.670000002</v>
      </c>
      <c r="J93" s="42">
        <f t="shared" ref="J93:J99" si="10">H93-I93</f>
        <v>247735293.32999998</v>
      </c>
      <c r="K93" s="43">
        <f t="shared" si="7"/>
        <v>0.11060225645794049</v>
      </c>
    </row>
    <row r="94" spans="1:11" s="44" customFormat="1" ht="27.75" customHeight="1" x14ac:dyDescent="0.3">
      <c r="A94" s="38" t="s">
        <v>23</v>
      </c>
      <c r="B94" s="38" t="s">
        <v>23</v>
      </c>
      <c r="C94" s="39">
        <v>1112214</v>
      </c>
      <c r="D94" s="40">
        <v>2</v>
      </c>
      <c r="E94" s="41" t="s">
        <v>25</v>
      </c>
      <c r="F94" s="42">
        <v>27038102.93</v>
      </c>
      <c r="G94" s="42">
        <v>9579902.897499999</v>
      </c>
      <c r="H94" s="42">
        <v>31980353.000000011</v>
      </c>
      <c r="I94" s="42">
        <v>78515.12</v>
      </c>
      <c r="J94" s="42">
        <f t="shared" si="10"/>
        <v>31901837.88000001</v>
      </c>
      <c r="K94" s="43">
        <f t="shared" si="7"/>
        <v>2.4551048576605759E-3</v>
      </c>
    </row>
    <row r="95" spans="1:11" s="44" customFormat="1" ht="27.75" customHeight="1" x14ac:dyDescent="0.3">
      <c r="A95" s="38" t="s">
        <v>23</v>
      </c>
      <c r="B95" s="38" t="s">
        <v>23</v>
      </c>
      <c r="C95" s="39">
        <v>1112214</v>
      </c>
      <c r="D95" s="40">
        <v>3</v>
      </c>
      <c r="E95" s="41" t="s">
        <v>26</v>
      </c>
      <c r="F95" s="42">
        <v>12796747.369999997</v>
      </c>
      <c r="G95" s="42">
        <v>14662875.414999999</v>
      </c>
      <c r="H95" s="42">
        <v>65803806.000000015</v>
      </c>
      <c r="I95" s="42">
        <v>1614080</v>
      </c>
      <c r="J95" s="42">
        <f t="shared" si="10"/>
        <v>64189726.000000015</v>
      </c>
      <c r="K95" s="43">
        <f t="shared" si="7"/>
        <v>2.4528672399283403E-2</v>
      </c>
    </row>
    <row r="96" spans="1:11" s="44" customFormat="1" ht="27.75" customHeight="1" x14ac:dyDescent="0.3">
      <c r="A96" s="38" t="s">
        <v>23</v>
      </c>
      <c r="B96" s="38" t="s">
        <v>23</v>
      </c>
      <c r="C96" s="39">
        <v>1112214</v>
      </c>
      <c r="D96" s="40">
        <v>4</v>
      </c>
      <c r="E96" s="41" t="s">
        <v>27</v>
      </c>
      <c r="F96" s="42">
        <v>3598671.42</v>
      </c>
      <c r="G96" s="42">
        <v>2411764.62</v>
      </c>
      <c r="H96" s="42">
        <v>31953502</v>
      </c>
      <c r="I96" s="42">
        <v>0</v>
      </c>
      <c r="J96" s="42">
        <f t="shared" si="10"/>
        <v>31953502</v>
      </c>
      <c r="K96" s="43">
        <f t="shared" si="7"/>
        <v>0</v>
      </c>
    </row>
    <row r="97" spans="1:11" s="44" customFormat="1" ht="27.75" customHeight="1" x14ac:dyDescent="0.3">
      <c r="A97" s="38" t="s">
        <v>23</v>
      </c>
      <c r="B97" s="38" t="s">
        <v>23</v>
      </c>
      <c r="C97" s="39">
        <v>1112214</v>
      </c>
      <c r="D97" s="40">
        <v>5</v>
      </c>
      <c r="E97" s="41" t="s">
        <v>28</v>
      </c>
      <c r="F97" s="42">
        <v>38760</v>
      </c>
      <c r="G97" s="42">
        <v>179705</v>
      </c>
      <c r="H97" s="42">
        <v>1395514</v>
      </c>
      <c r="I97" s="42">
        <v>0</v>
      </c>
      <c r="J97" s="42">
        <f t="shared" si="10"/>
        <v>1395514</v>
      </c>
      <c r="K97" s="43">
        <f t="shared" si="7"/>
        <v>0</v>
      </c>
    </row>
    <row r="98" spans="1:11" s="44" customFormat="1" ht="27.75" customHeight="1" x14ac:dyDescent="0.3">
      <c r="A98" s="38" t="s">
        <v>23</v>
      </c>
      <c r="B98" s="38" t="s">
        <v>23</v>
      </c>
      <c r="C98" s="39">
        <v>1112214</v>
      </c>
      <c r="D98" s="40">
        <v>7</v>
      </c>
      <c r="E98" s="41" t="s">
        <v>29</v>
      </c>
      <c r="F98" s="42">
        <v>500000</v>
      </c>
      <c r="G98" s="42">
        <v>140000</v>
      </c>
      <c r="H98" s="42">
        <v>0</v>
      </c>
      <c r="I98" s="42">
        <v>0</v>
      </c>
      <c r="J98" s="42">
        <f t="shared" si="10"/>
        <v>0</v>
      </c>
      <c r="K98" s="43" t="e">
        <f t="shared" si="7"/>
        <v>#DIV/0!</v>
      </c>
    </row>
    <row r="99" spans="1:11" s="44" customFormat="1" ht="27.75" customHeight="1" x14ac:dyDescent="0.3">
      <c r="A99" s="38" t="s">
        <v>23</v>
      </c>
      <c r="B99" s="38" t="s">
        <v>23</v>
      </c>
      <c r="C99" s="39">
        <v>1112214</v>
      </c>
      <c r="D99" s="40">
        <v>9</v>
      </c>
      <c r="E99" s="41" t="s">
        <v>30</v>
      </c>
      <c r="F99" s="42">
        <v>49387793.559999995</v>
      </c>
      <c r="G99" s="42">
        <v>66562411.759999998</v>
      </c>
      <c r="H99" s="42">
        <v>136891589</v>
      </c>
      <c r="I99" s="42">
        <v>15994000</v>
      </c>
      <c r="J99" s="42">
        <f t="shared" si="10"/>
        <v>120897589</v>
      </c>
      <c r="K99" s="43">
        <f t="shared" si="7"/>
        <v>0.11683698112380009</v>
      </c>
    </row>
    <row r="100" spans="1:11" s="7" customFormat="1" ht="27.75" customHeight="1" x14ac:dyDescent="0.3">
      <c r="A100" s="33" t="s">
        <v>21</v>
      </c>
      <c r="B100" s="33" t="s">
        <v>21</v>
      </c>
      <c r="C100" s="33" t="s">
        <v>21</v>
      </c>
      <c r="D100" s="34">
        <v>1112215</v>
      </c>
      <c r="E100" s="45" t="s">
        <v>44</v>
      </c>
      <c r="F100" s="46">
        <v>1529998861.9999998</v>
      </c>
      <c r="G100" s="46">
        <v>1967570958.1020002</v>
      </c>
      <c r="H100" s="46">
        <f>SUMIF($B$101:$B$107,"article",H101:H107)</f>
        <v>4229879531.9999986</v>
      </c>
      <c r="I100" s="46">
        <f>SUMIF($B$101:$B$107,"article",I101:I107)</f>
        <v>186632402.09999999</v>
      </c>
      <c r="J100" s="46">
        <f>SUMIF($B$101:$B$107,"article",J101:J107)</f>
        <v>4043247129.8999987</v>
      </c>
      <c r="K100" s="47">
        <f t="shared" si="7"/>
        <v>4.4122391828912269E-2</v>
      </c>
    </row>
    <row r="101" spans="1:11" s="44" customFormat="1" ht="27.75" customHeight="1" x14ac:dyDescent="0.3">
      <c r="A101" s="38" t="s">
        <v>23</v>
      </c>
      <c r="B101" s="38" t="s">
        <v>23</v>
      </c>
      <c r="C101" s="39">
        <v>1112215</v>
      </c>
      <c r="D101" s="40">
        <v>1</v>
      </c>
      <c r="E101" s="41" t="s">
        <v>24</v>
      </c>
      <c r="F101" s="42">
        <v>798010972.40999997</v>
      </c>
      <c r="G101" s="42">
        <v>1256921260.4395003</v>
      </c>
      <c r="H101" s="42">
        <v>2430769067.999999</v>
      </c>
      <c r="I101" s="42">
        <v>160770650</v>
      </c>
      <c r="J101" s="42">
        <f t="shared" ref="J101:J107" si="11">H101-I101</f>
        <v>2269998417.999999</v>
      </c>
      <c r="K101" s="43">
        <f t="shared" si="7"/>
        <v>6.6139828795945529E-2</v>
      </c>
    </row>
    <row r="102" spans="1:11" s="44" customFormat="1" ht="27.75" customHeight="1" x14ac:dyDescent="0.3">
      <c r="A102" s="38" t="s">
        <v>23</v>
      </c>
      <c r="B102" s="38" t="s">
        <v>23</v>
      </c>
      <c r="C102" s="39">
        <v>1112215</v>
      </c>
      <c r="D102" s="40">
        <v>2</v>
      </c>
      <c r="E102" s="41" t="s">
        <v>25</v>
      </c>
      <c r="F102" s="42">
        <v>266529894.93000001</v>
      </c>
      <c r="G102" s="42">
        <v>329165551.10249996</v>
      </c>
      <c r="H102" s="42">
        <v>621805137.00000012</v>
      </c>
      <c r="I102" s="42">
        <v>2409977.1</v>
      </c>
      <c r="J102" s="42">
        <f t="shared" si="11"/>
        <v>619395159.9000001</v>
      </c>
      <c r="K102" s="43">
        <f t="shared" si="7"/>
        <v>3.8757754746564592E-3</v>
      </c>
    </row>
    <row r="103" spans="1:11" s="44" customFormat="1" ht="27.75" customHeight="1" x14ac:dyDescent="0.3">
      <c r="A103" s="38" t="s">
        <v>23</v>
      </c>
      <c r="B103" s="38" t="s">
        <v>23</v>
      </c>
      <c r="C103" s="39">
        <v>1112215</v>
      </c>
      <c r="D103" s="40">
        <v>3</v>
      </c>
      <c r="E103" s="41" t="s">
        <v>26</v>
      </c>
      <c r="F103" s="42">
        <v>137638810.81</v>
      </c>
      <c r="G103" s="42">
        <v>241983996.53999999</v>
      </c>
      <c r="H103" s="42">
        <v>585974623.99999964</v>
      </c>
      <c r="I103" s="42">
        <v>23451775</v>
      </c>
      <c r="J103" s="42">
        <f t="shared" si="11"/>
        <v>562522848.99999964</v>
      </c>
      <c r="K103" s="43">
        <f t="shared" si="7"/>
        <v>4.0021826952014929E-2</v>
      </c>
    </row>
    <row r="104" spans="1:11" s="44" customFormat="1" ht="27.75" customHeight="1" x14ac:dyDescent="0.3">
      <c r="A104" s="38" t="s">
        <v>23</v>
      </c>
      <c r="B104" s="38" t="s">
        <v>23</v>
      </c>
      <c r="C104" s="39">
        <v>1112215</v>
      </c>
      <c r="D104" s="40">
        <v>4</v>
      </c>
      <c r="E104" s="41" t="s">
        <v>27</v>
      </c>
      <c r="F104" s="42">
        <v>44419183.850000001</v>
      </c>
      <c r="G104" s="42">
        <v>42165100</v>
      </c>
      <c r="H104" s="42">
        <v>221101582.99999991</v>
      </c>
      <c r="I104" s="42">
        <v>0</v>
      </c>
      <c r="J104" s="42">
        <f t="shared" si="11"/>
        <v>221101582.99999991</v>
      </c>
      <c r="K104" s="43">
        <f t="shared" si="7"/>
        <v>0</v>
      </c>
    </row>
    <row r="105" spans="1:11" s="44" customFormat="1" ht="27.75" customHeight="1" x14ac:dyDescent="0.3">
      <c r="A105" s="38" t="s">
        <v>23</v>
      </c>
      <c r="B105" s="38" t="s">
        <v>23</v>
      </c>
      <c r="C105" s="39">
        <v>1112215</v>
      </c>
      <c r="D105" s="40">
        <v>5</v>
      </c>
      <c r="E105" s="41" t="s">
        <v>28</v>
      </c>
      <c r="F105" s="42">
        <v>0</v>
      </c>
      <c r="G105" s="42">
        <v>0</v>
      </c>
      <c r="H105" s="42">
        <v>0</v>
      </c>
      <c r="I105" s="42">
        <v>0</v>
      </c>
      <c r="J105" s="42">
        <f t="shared" si="11"/>
        <v>0</v>
      </c>
      <c r="K105" s="43">
        <f t="shared" si="7"/>
        <v>0</v>
      </c>
    </row>
    <row r="106" spans="1:11" s="44" customFormat="1" ht="27.75" customHeight="1" x14ac:dyDescent="0.3">
      <c r="A106" s="38" t="s">
        <v>23</v>
      </c>
      <c r="B106" s="38" t="s">
        <v>23</v>
      </c>
      <c r="C106" s="39">
        <v>1112215</v>
      </c>
      <c r="D106" s="40">
        <v>7</v>
      </c>
      <c r="E106" s="41" t="s">
        <v>29</v>
      </c>
      <c r="F106" s="42">
        <v>400000</v>
      </c>
      <c r="G106" s="42">
        <v>0</v>
      </c>
      <c r="H106" s="42">
        <v>0</v>
      </c>
      <c r="I106" s="42">
        <v>0</v>
      </c>
      <c r="J106" s="42">
        <f t="shared" si="11"/>
        <v>0</v>
      </c>
      <c r="K106" s="43">
        <f t="shared" si="7"/>
        <v>0</v>
      </c>
    </row>
    <row r="107" spans="1:11" s="44" customFormat="1" ht="27.75" customHeight="1" x14ac:dyDescent="0.3">
      <c r="A107" s="38" t="s">
        <v>23</v>
      </c>
      <c r="B107" s="38" t="s">
        <v>23</v>
      </c>
      <c r="C107" s="39">
        <v>1112215</v>
      </c>
      <c r="D107" s="40">
        <v>9</v>
      </c>
      <c r="E107" s="41" t="s">
        <v>30</v>
      </c>
      <c r="F107" s="42">
        <v>283000000</v>
      </c>
      <c r="G107" s="42">
        <v>97335050.019999996</v>
      </c>
      <c r="H107" s="42">
        <v>370229120</v>
      </c>
      <c r="I107" s="42">
        <v>0</v>
      </c>
      <c r="J107" s="42">
        <f t="shared" si="11"/>
        <v>370229120</v>
      </c>
      <c r="K107" s="43">
        <f t="shared" si="7"/>
        <v>0</v>
      </c>
    </row>
    <row r="108" spans="1:11" s="7" customFormat="1" ht="27.75" customHeight="1" x14ac:dyDescent="0.3">
      <c r="A108" s="33" t="s">
        <v>21</v>
      </c>
      <c r="B108" s="33" t="s">
        <v>21</v>
      </c>
      <c r="C108" s="33" t="s">
        <v>21</v>
      </c>
      <c r="D108" s="34">
        <v>1112216</v>
      </c>
      <c r="E108" s="45" t="s">
        <v>45</v>
      </c>
      <c r="F108" s="46">
        <v>1960461859.3699992</v>
      </c>
      <c r="G108" s="46">
        <v>2208857543.2277498</v>
      </c>
      <c r="H108" s="46">
        <f>SUMIF($B$109:$B$115,"article",H109:H115)</f>
        <v>4678421582.9999962</v>
      </c>
      <c r="I108" s="46">
        <f>SUMIF($B$109:$B$115,"article",I109:I115)</f>
        <v>307615308.55000001</v>
      </c>
      <c r="J108" s="46">
        <f>SUMIF($B$109:$B$115,"article",J109:J115)</f>
        <v>4370806274.449996</v>
      </c>
      <c r="K108" s="47">
        <f t="shared" si="7"/>
        <v>6.5751942849225753E-2</v>
      </c>
    </row>
    <row r="109" spans="1:11" s="44" customFormat="1" ht="27.75" customHeight="1" x14ac:dyDescent="0.3">
      <c r="A109" s="38" t="s">
        <v>23</v>
      </c>
      <c r="B109" s="38" t="s">
        <v>23</v>
      </c>
      <c r="C109" s="39">
        <v>1112216</v>
      </c>
      <c r="D109" s="40">
        <v>1</v>
      </c>
      <c r="E109" s="41" t="s">
        <v>24</v>
      </c>
      <c r="F109" s="42">
        <v>957773305.94999969</v>
      </c>
      <c r="G109" s="42">
        <v>1164876809.2014999</v>
      </c>
      <c r="H109" s="42">
        <v>3266343874.9999962</v>
      </c>
      <c r="I109" s="42">
        <v>285836910</v>
      </c>
      <c r="J109" s="42">
        <f t="shared" ref="J109:J115" si="12">H109-I109</f>
        <v>2980506964.9999962</v>
      </c>
      <c r="K109" s="43">
        <f t="shared" si="7"/>
        <v>8.7509742065966747E-2</v>
      </c>
    </row>
    <row r="110" spans="1:11" s="44" customFormat="1" ht="27.75" customHeight="1" x14ac:dyDescent="0.3">
      <c r="A110" s="38" t="s">
        <v>23</v>
      </c>
      <c r="B110" s="38" t="s">
        <v>23</v>
      </c>
      <c r="C110" s="39">
        <v>1112216</v>
      </c>
      <c r="D110" s="40">
        <v>2</v>
      </c>
      <c r="E110" s="41" t="s">
        <v>25</v>
      </c>
      <c r="F110" s="42">
        <v>561922316.12699986</v>
      </c>
      <c r="G110" s="42">
        <v>554730781.95124996</v>
      </c>
      <c r="H110" s="42">
        <v>577284202</v>
      </c>
      <c r="I110" s="42">
        <v>7828768.5499999998</v>
      </c>
      <c r="J110" s="42">
        <f t="shared" si="12"/>
        <v>569455433.45000005</v>
      </c>
      <c r="K110" s="43">
        <f t="shared" si="7"/>
        <v>1.35613767410874E-2</v>
      </c>
    </row>
    <row r="111" spans="1:11" s="44" customFormat="1" ht="27.75" customHeight="1" x14ac:dyDescent="0.3">
      <c r="A111" s="38" t="s">
        <v>23</v>
      </c>
      <c r="B111" s="38" t="s">
        <v>23</v>
      </c>
      <c r="C111" s="39">
        <v>1112216</v>
      </c>
      <c r="D111" s="40">
        <v>3</v>
      </c>
      <c r="E111" s="41" t="s">
        <v>26</v>
      </c>
      <c r="F111" s="42">
        <v>177975568.278</v>
      </c>
      <c r="G111" s="42">
        <v>201417187.845</v>
      </c>
      <c r="H111" s="42">
        <v>386228871</v>
      </c>
      <c r="I111" s="42">
        <v>13949630</v>
      </c>
      <c r="J111" s="42">
        <f t="shared" si="12"/>
        <v>372279241</v>
      </c>
      <c r="K111" s="43">
        <f t="shared" si="7"/>
        <v>3.6117522659252471E-2</v>
      </c>
    </row>
    <row r="112" spans="1:11" s="44" customFormat="1" ht="27.75" customHeight="1" x14ac:dyDescent="0.3">
      <c r="A112" s="38" t="s">
        <v>23</v>
      </c>
      <c r="B112" s="38" t="s">
        <v>23</v>
      </c>
      <c r="C112" s="39">
        <v>1112216</v>
      </c>
      <c r="D112" s="40">
        <v>4</v>
      </c>
      <c r="E112" s="41" t="s">
        <v>27</v>
      </c>
      <c r="F112" s="42">
        <v>74572042.248000011</v>
      </c>
      <c r="G112" s="42">
        <v>70716396.280000001</v>
      </c>
      <c r="H112" s="42">
        <v>385447025</v>
      </c>
      <c r="I112" s="42">
        <v>0</v>
      </c>
      <c r="J112" s="42">
        <f t="shared" si="12"/>
        <v>385447025</v>
      </c>
      <c r="K112" s="43">
        <f t="shared" si="7"/>
        <v>0</v>
      </c>
    </row>
    <row r="113" spans="1:11" s="44" customFormat="1" ht="27.75" customHeight="1" x14ac:dyDescent="0.3">
      <c r="A113" s="38" t="s">
        <v>23</v>
      </c>
      <c r="B113" s="38" t="s">
        <v>23</v>
      </c>
      <c r="C113" s="39">
        <v>1112216</v>
      </c>
      <c r="D113" s="40">
        <v>5</v>
      </c>
      <c r="E113" s="41" t="s">
        <v>28</v>
      </c>
      <c r="F113" s="42">
        <v>2551896.304</v>
      </c>
      <c r="G113" s="42">
        <v>0</v>
      </c>
      <c r="H113" s="42">
        <v>0</v>
      </c>
      <c r="I113" s="42">
        <v>0</v>
      </c>
      <c r="J113" s="42">
        <f t="shared" si="12"/>
        <v>0</v>
      </c>
      <c r="K113" s="43">
        <f t="shared" si="7"/>
        <v>0</v>
      </c>
    </row>
    <row r="114" spans="1:11" s="44" customFormat="1" ht="27.75" customHeight="1" x14ac:dyDescent="0.3">
      <c r="A114" s="38" t="s">
        <v>23</v>
      </c>
      <c r="B114" s="38" t="s">
        <v>23</v>
      </c>
      <c r="C114" s="39">
        <v>1112216</v>
      </c>
      <c r="D114" s="40">
        <v>7</v>
      </c>
      <c r="E114" s="41" t="s">
        <v>29</v>
      </c>
      <c r="F114" s="42">
        <v>3011334.12</v>
      </c>
      <c r="G114" s="42">
        <v>0</v>
      </c>
      <c r="H114" s="42">
        <v>0</v>
      </c>
      <c r="I114" s="42">
        <v>0</v>
      </c>
      <c r="J114" s="42">
        <f t="shared" si="12"/>
        <v>0</v>
      </c>
      <c r="K114" s="43">
        <f t="shared" si="7"/>
        <v>0</v>
      </c>
    </row>
    <row r="115" spans="1:11" s="44" customFormat="1" ht="27.75" customHeight="1" x14ac:dyDescent="0.3">
      <c r="A115" s="38" t="s">
        <v>23</v>
      </c>
      <c r="B115" s="38" t="s">
        <v>23</v>
      </c>
      <c r="C115" s="39">
        <v>1112216</v>
      </c>
      <c r="D115" s="40">
        <v>9</v>
      </c>
      <c r="E115" s="41" t="s">
        <v>30</v>
      </c>
      <c r="F115" s="42">
        <v>182655396.34299999</v>
      </c>
      <c r="G115" s="42">
        <v>217116367.94999999</v>
      </c>
      <c r="H115" s="42">
        <v>63117610</v>
      </c>
      <c r="I115" s="42">
        <v>0</v>
      </c>
      <c r="J115" s="42">
        <f t="shared" si="12"/>
        <v>63117610</v>
      </c>
      <c r="K115" s="43">
        <f t="shared" si="7"/>
        <v>0</v>
      </c>
    </row>
    <row r="116" spans="1:11" s="7" customFormat="1" ht="27.75" customHeight="1" x14ac:dyDescent="0.3">
      <c r="A116" s="33" t="s">
        <v>21</v>
      </c>
      <c r="B116" s="33" t="s">
        <v>21</v>
      </c>
      <c r="C116" s="33" t="s">
        <v>21</v>
      </c>
      <c r="D116" s="34">
        <v>1112225</v>
      </c>
      <c r="E116" s="45" t="s">
        <v>46</v>
      </c>
      <c r="F116" s="46">
        <v>122037984.59400003</v>
      </c>
      <c r="G116" s="46">
        <v>122980657.7595</v>
      </c>
      <c r="H116" s="46">
        <f>SUMIF($B$117:$B$123,"article",H117:H123)</f>
        <v>270559914.00000012</v>
      </c>
      <c r="I116" s="46">
        <f>SUMIF($B$117:$B$123,"article",I117:I123)</f>
        <v>16421239</v>
      </c>
      <c r="J116" s="46">
        <f>SUMIF($B$117:$B$123,"article",J117:J123)</f>
        <v>254138675.00000012</v>
      </c>
      <c r="K116" s="47">
        <f t="shared" si="7"/>
        <v>6.0693540137656876E-2</v>
      </c>
    </row>
    <row r="117" spans="1:11" s="44" customFormat="1" ht="27.75" customHeight="1" x14ac:dyDescent="0.3">
      <c r="A117" s="38" t="s">
        <v>23</v>
      </c>
      <c r="B117" s="38" t="s">
        <v>23</v>
      </c>
      <c r="C117" s="39">
        <v>1112225</v>
      </c>
      <c r="D117" s="40">
        <v>1</v>
      </c>
      <c r="E117" s="41" t="s">
        <v>24</v>
      </c>
      <c r="F117" s="42">
        <v>54500836.13000001</v>
      </c>
      <c r="G117" s="42">
        <v>54501279.060000002</v>
      </c>
      <c r="H117" s="42">
        <v>147685360.00000009</v>
      </c>
      <c r="I117" s="42">
        <v>11679300</v>
      </c>
      <c r="J117" s="42">
        <f t="shared" ref="J117:J123" si="13">H117-I117</f>
        <v>136006060.00000009</v>
      </c>
      <c r="K117" s="43">
        <f t="shared" si="7"/>
        <v>7.9082313913850316E-2</v>
      </c>
    </row>
    <row r="118" spans="1:11" s="44" customFormat="1" ht="27.75" customHeight="1" x14ac:dyDescent="0.3">
      <c r="A118" s="38" t="s">
        <v>23</v>
      </c>
      <c r="B118" s="38" t="s">
        <v>23</v>
      </c>
      <c r="C118" s="39">
        <v>1112225</v>
      </c>
      <c r="D118" s="40">
        <v>2</v>
      </c>
      <c r="E118" s="41" t="s">
        <v>25</v>
      </c>
      <c r="F118" s="42">
        <v>19980076.921</v>
      </c>
      <c r="G118" s="42">
        <v>20922308.164499998</v>
      </c>
      <c r="H118" s="42">
        <v>30939975.000000019</v>
      </c>
      <c r="I118" s="42">
        <v>12220</v>
      </c>
      <c r="J118" s="42">
        <f t="shared" si="13"/>
        <v>30927755.000000019</v>
      </c>
      <c r="K118" s="43">
        <f t="shared" si="7"/>
        <v>3.9495830232571269E-4</v>
      </c>
    </row>
    <row r="119" spans="1:11" s="44" customFormat="1" ht="27.75" customHeight="1" x14ac:dyDescent="0.3">
      <c r="A119" s="38" t="s">
        <v>23</v>
      </c>
      <c r="B119" s="38" t="s">
        <v>23</v>
      </c>
      <c r="C119" s="39">
        <v>1112225</v>
      </c>
      <c r="D119" s="40">
        <v>3</v>
      </c>
      <c r="E119" s="41" t="s">
        <v>26</v>
      </c>
      <c r="F119" s="42">
        <v>12134723.4</v>
      </c>
      <c r="G119" s="42">
        <v>12134722.925000001</v>
      </c>
      <c r="H119" s="42">
        <v>31449093.000000004</v>
      </c>
      <c r="I119" s="42">
        <v>2151619</v>
      </c>
      <c r="J119" s="42">
        <f t="shared" si="13"/>
        <v>29297474.000000004</v>
      </c>
      <c r="K119" s="43">
        <f t="shared" si="7"/>
        <v>6.841593174086133E-2</v>
      </c>
    </row>
    <row r="120" spans="1:11" s="44" customFormat="1" ht="27.75" customHeight="1" x14ac:dyDescent="0.3">
      <c r="A120" s="38" t="s">
        <v>23</v>
      </c>
      <c r="B120" s="38" t="s">
        <v>23</v>
      </c>
      <c r="C120" s="39">
        <v>1112225</v>
      </c>
      <c r="D120" s="40">
        <v>4</v>
      </c>
      <c r="E120" s="41" t="s">
        <v>27</v>
      </c>
      <c r="F120" s="42">
        <v>6920000.1430000002</v>
      </c>
      <c r="G120" s="42">
        <v>6919999.96</v>
      </c>
      <c r="H120" s="42">
        <v>30314133</v>
      </c>
      <c r="I120" s="42">
        <v>0</v>
      </c>
      <c r="J120" s="42">
        <f t="shared" si="13"/>
        <v>30314133</v>
      </c>
      <c r="K120" s="43">
        <f t="shared" si="7"/>
        <v>0</v>
      </c>
    </row>
    <row r="121" spans="1:11" s="44" customFormat="1" ht="27.75" customHeight="1" x14ac:dyDescent="0.3">
      <c r="A121" s="38" t="s">
        <v>23</v>
      </c>
      <c r="B121" s="38" t="s">
        <v>23</v>
      </c>
      <c r="C121" s="39">
        <v>1112225</v>
      </c>
      <c r="D121" s="40">
        <v>5</v>
      </c>
      <c r="E121" s="41" t="s">
        <v>28</v>
      </c>
      <c r="F121" s="42">
        <v>0</v>
      </c>
      <c r="G121" s="42">
        <v>0</v>
      </c>
      <c r="H121" s="42">
        <v>0</v>
      </c>
      <c r="I121" s="42">
        <v>0</v>
      </c>
      <c r="J121" s="42">
        <f t="shared" si="13"/>
        <v>0</v>
      </c>
      <c r="K121" s="43">
        <f t="shared" si="7"/>
        <v>0</v>
      </c>
    </row>
    <row r="122" spans="1:11" s="44" customFormat="1" ht="27.75" customHeight="1" x14ac:dyDescent="0.3">
      <c r="A122" s="38" t="s">
        <v>23</v>
      </c>
      <c r="B122" s="38" t="s">
        <v>23</v>
      </c>
      <c r="C122" s="39">
        <v>1112225</v>
      </c>
      <c r="D122" s="40">
        <v>7</v>
      </c>
      <c r="E122" s="41" t="s">
        <v>29</v>
      </c>
      <c r="F122" s="42">
        <v>0</v>
      </c>
      <c r="G122" s="42">
        <v>0</v>
      </c>
      <c r="H122" s="42">
        <v>0</v>
      </c>
      <c r="I122" s="42">
        <v>0</v>
      </c>
      <c r="J122" s="42">
        <f t="shared" si="13"/>
        <v>0</v>
      </c>
      <c r="K122" s="43">
        <f t="shared" si="7"/>
        <v>0</v>
      </c>
    </row>
    <row r="123" spans="1:11" s="44" customFormat="1" ht="27.75" customHeight="1" x14ac:dyDescent="0.3">
      <c r="A123" s="38" t="s">
        <v>23</v>
      </c>
      <c r="B123" s="38" t="s">
        <v>23</v>
      </c>
      <c r="C123" s="39">
        <v>1112225</v>
      </c>
      <c r="D123" s="40">
        <v>9</v>
      </c>
      <c r="E123" s="41" t="s">
        <v>30</v>
      </c>
      <c r="F123" s="42">
        <v>28502348</v>
      </c>
      <c r="G123" s="42">
        <v>28502347.649999999</v>
      </c>
      <c r="H123" s="42">
        <v>30171353.000000004</v>
      </c>
      <c r="I123" s="42">
        <v>2578100</v>
      </c>
      <c r="J123" s="42">
        <f t="shared" si="13"/>
        <v>27593253.000000004</v>
      </c>
      <c r="K123" s="43">
        <f t="shared" si="7"/>
        <v>8.5448604177611784E-2</v>
      </c>
    </row>
    <row r="124" spans="1:11" s="7" customFormat="1" ht="27.75" customHeight="1" x14ac:dyDescent="0.3">
      <c r="A124" s="33" t="s">
        <v>16</v>
      </c>
      <c r="B124" s="33" t="s">
        <v>16</v>
      </c>
      <c r="C124" s="33" t="s">
        <v>16</v>
      </c>
      <c r="D124" s="50">
        <v>1113</v>
      </c>
      <c r="E124" s="51" t="s">
        <v>47</v>
      </c>
      <c r="F124" s="52">
        <v>1318276572.2390001</v>
      </c>
      <c r="G124" s="52">
        <v>1566920385.6619999</v>
      </c>
      <c r="H124" s="52">
        <f>SUMIF($B$125:$B$165,"chap",H125:H165)</f>
        <v>2338897954.0579996</v>
      </c>
      <c r="I124" s="52">
        <f>SUMIF($B$125:$B$165,"chap",I125:I165)</f>
        <v>123838632</v>
      </c>
      <c r="J124" s="52">
        <f>SUMIF($B$125:$B$165,"chap",J125:J165)</f>
        <v>2215059322.0580001</v>
      </c>
      <c r="K124" s="53">
        <f t="shared" si="7"/>
        <v>5.2947428418216945E-2</v>
      </c>
    </row>
    <row r="125" spans="1:11" s="32" customFormat="1" ht="27.75" customHeight="1" x14ac:dyDescent="0.3">
      <c r="A125" s="27" t="s">
        <v>19</v>
      </c>
      <c r="B125" s="27" t="s">
        <v>19</v>
      </c>
      <c r="C125" s="27" t="s">
        <v>19</v>
      </c>
      <c r="D125" s="28">
        <v>11131</v>
      </c>
      <c r="E125" s="29" t="s">
        <v>20</v>
      </c>
      <c r="F125" s="30">
        <v>1318276572.2390001</v>
      </c>
      <c r="G125" s="30">
        <v>1566920385.6619999</v>
      </c>
      <c r="H125" s="30">
        <f>SUMIF($B$126:$B$165,"section",H126:H165)</f>
        <v>2338897954.0579996</v>
      </c>
      <c r="I125" s="30">
        <f>SUMIF($B$126:$B$165,"section",I126:I165)</f>
        <v>123838632</v>
      </c>
      <c r="J125" s="30">
        <f>SUMIF($B$126:$B$165,"section",J126:J165)</f>
        <v>2215059322.0580001</v>
      </c>
      <c r="K125" s="31">
        <f t="shared" si="7"/>
        <v>5.2947428418216945E-2</v>
      </c>
    </row>
    <row r="126" spans="1:11" s="7" customFormat="1" ht="27.75" customHeight="1" x14ac:dyDescent="0.3">
      <c r="A126" s="33" t="s">
        <v>21</v>
      </c>
      <c r="B126" s="33" t="s">
        <v>21</v>
      </c>
      <c r="C126" s="33" t="s">
        <v>21</v>
      </c>
      <c r="D126" s="34">
        <v>1113111</v>
      </c>
      <c r="E126" s="45" t="s">
        <v>22</v>
      </c>
      <c r="F126" s="46">
        <v>139804878.52000001</v>
      </c>
      <c r="G126" s="46">
        <v>158991727.89249998</v>
      </c>
      <c r="H126" s="46">
        <f>SUMIF($B$127:$B$133,"article",H127:H133)</f>
        <v>202454379.60499996</v>
      </c>
      <c r="I126" s="46">
        <f>SUMIF($B$127:$B$133,"article",I127:I133)</f>
        <v>5072400</v>
      </c>
      <c r="J126" s="46">
        <f>SUMIF($B$127:$B$133,"article",J127:J133)</f>
        <v>197381979.60499996</v>
      </c>
      <c r="K126" s="47">
        <f t="shared" si="7"/>
        <v>2.5054533322008354E-2</v>
      </c>
    </row>
    <row r="127" spans="1:11" s="44" customFormat="1" ht="27.75" customHeight="1" x14ac:dyDescent="0.3">
      <c r="A127" s="38" t="s">
        <v>23</v>
      </c>
      <c r="B127" s="38" t="s">
        <v>23</v>
      </c>
      <c r="C127" s="39">
        <v>1113111</v>
      </c>
      <c r="D127" s="40">
        <v>1</v>
      </c>
      <c r="E127" s="41" t="s">
        <v>24</v>
      </c>
      <c r="F127" s="42">
        <v>67784354</v>
      </c>
      <c r="G127" s="42">
        <v>94465155.339999989</v>
      </c>
      <c r="H127" s="42">
        <v>87476314.429999992</v>
      </c>
      <c r="I127" s="42">
        <v>5072400</v>
      </c>
      <c r="J127" s="42">
        <f t="shared" ref="J127:J133" si="14">H127-I127</f>
        <v>82403914.429999992</v>
      </c>
      <c r="K127" s="43">
        <f t="shared" si="7"/>
        <v>5.7985982068997882E-2</v>
      </c>
    </row>
    <row r="128" spans="1:11" s="44" customFormat="1" ht="27.75" customHeight="1" x14ac:dyDescent="0.3">
      <c r="A128" s="38" t="s">
        <v>23</v>
      </c>
      <c r="B128" s="38" t="s">
        <v>23</v>
      </c>
      <c r="C128" s="39">
        <v>1113111</v>
      </c>
      <c r="D128" s="40">
        <v>2</v>
      </c>
      <c r="E128" s="41" t="s">
        <v>25</v>
      </c>
      <c r="F128" s="42">
        <v>821220.96000000008</v>
      </c>
      <c r="G128" s="42">
        <v>700714.97750000004</v>
      </c>
      <c r="H128" s="42">
        <v>6231884.9550000001</v>
      </c>
      <c r="I128" s="42">
        <v>0</v>
      </c>
      <c r="J128" s="42">
        <f t="shared" si="14"/>
        <v>6231884.9550000001</v>
      </c>
      <c r="K128" s="43">
        <f t="shared" si="7"/>
        <v>0</v>
      </c>
    </row>
    <row r="129" spans="1:11" s="44" customFormat="1" ht="27.75" customHeight="1" x14ac:dyDescent="0.3">
      <c r="A129" s="38" t="s">
        <v>23</v>
      </c>
      <c r="B129" s="38" t="s">
        <v>23</v>
      </c>
      <c r="C129" s="39">
        <v>1113111</v>
      </c>
      <c r="D129" s="40">
        <v>3</v>
      </c>
      <c r="E129" s="41" t="s">
        <v>26</v>
      </c>
      <c r="F129" s="42">
        <v>741521.48000000021</v>
      </c>
      <c r="G129" s="42">
        <v>218977.57499999998</v>
      </c>
      <c r="H129" s="42">
        <v>0.22000000000000863</v>
      </c>
      <c r="I129" s="42">
        <v>0</v>
      </c>
      <c r="J129" s="42">
        <f t="shared" si="14"/>
        <v>0.22000000000000863</v>
      </c>
      <c r="K129" s="43">
        <f t="shared" si="7"/>
        <v>0</v>
      </c>
    </row>
    <row r="130" spans="1:11" s="44" customFormat="1" ht="27.75" customHeight="1" x14ac:dyDescent="0.3">
      <c r="A130" s="38" t="s">
        <v>23</v>
      </c>
      <c r="B130" s="38" t="s">
        <v>23</v>
      </c>
      <c r="C130" s="39">
        <v>1113111</v>
      </c>
      <c r="D130" s="40">
        <v>4</v>
      </c>
      <c r="E130" s="41" t="s">
        <v>27</v>
      </c>
      <c r="F130" s="42">
        <v>17660160.34</v>
      </c>
      <c r="G130" s="42">
        <v>3583000</v>
      </c>
      <c r="H130" s="42">
        <v>62866815.999999985</v>
      </c>
      <c r="I130" s="42">
        <v>0</v>
      </c>
      <c r="J130" s="42">
        <f t="shared" si="14"/>
        <v>62866815.999999985</v>
      </c>
      <c r="K130" s="43">
        <f t="shared" si="7"/>
        <v>0</v>
      </c>
    </row>
    <row r="131" spans="1:11" s="44" customFormat="1" ht="27.75" customHeight="1" x14ac:dyDescent="0.3">
      <c r="A131" s="38" t="s">
        <v>23</v>
      </c>
      <c r="B131" s="38" t="s">
        <v>23</v>
      </c>
      <c r="C131" s="39">
        <v>1113111</v>
      </c>
      <c r="D131" s="40">
        <v>5</v>
      </c>
      <c r="E131" s="41" t="s">
        <v>28</v>
      </c>
      <c r="F131" s="42">
        <v>0</v>
      </c>
      <c r="G131" s="42">
        <v>0</v>
      </c>
      <c r="H131" s="42">
        <v>0</v>
      </c>
      <c r="I131" s="42">
        <v>0</v>
      </c>
      <c r="J131" s="42">
        <f t="shared" si="14"/>
        <v>0</v>
      </c>
      <c r="K131" s="43">
        <f t="shared" si="7"/>
        <v>0</v>
      </c>
    </row>
    <row r="132" spans="1:11" s="44" customFormat="1" ht="27.75" customHeight="1" x14ac:dyDescent="0.3">
      <c r="A132" s="38" t="s">
        <v>23</v>
      </c>
      <c r="B132" s="38" t="s">
        <v>23</v>
      </c>
      <c r="C132" s="39">
        <v>1113111</v>
      </c>
      <c r="D132" s="40">
        <v>7</v>
      </c>
      <c r="E132" s="41" t="s">
        <v>29</v>
      </c>
      <c r="F132" s="42">
        <v>5306617.68</v>
      </c>
      <c r="G132" s="42">
        <v>0</v>
      </c>
      <c r="H132" s="42">
        <v>0</v>
      </c>
      <c r="I132" s="42">
        <v>0</v>
      </c>
      <c r="J132" s="42">
        <f t="shared" si="14"/>
        <v>0</v>
      </c>
      <c r="K132" s="43">
        <f t="shared" ref="K132:K195" si="15">IF(G132&lt;&gt;0,I132/H132,0)</f>
        <v>0</v>
      </c>
    </row>
    <row r="133" spans="1:11" s="44" customFormat="1" ht="27.75" customHeight="1" x14ac:dyDescent="0.3">
      <c r="A133" s="38" t="s">
        <v>23</v>
      </c>
      <c r="B133" s="38" t="s">
        <v>23</v>
      </c>
      <c r="C133" s="39">
        <v>1113111</v>
      </c>
      <c r="D133" s="40">
        <v>9</v>
      </c>
      <c r="E133" s="41" t="s">
        <v>30</v>
      </c>
      <c r="F133" s="42">
        <v>47491004.060000002</v>
      </c>
      <c r="G133" s="42">
        <v>60023880</v>
      </c>
      <c r="H133" s="42">
        <v>45879364</v>
      </c>
      <c r="I133" s="42">
        <v>0</v>
      </c>
      <c r="J133" s="42">
        <f t="shared" si="14"/>
        <v>45879364</v>
      </c>
      <c r="K133" s="43">
        <f t="shared" si="15"/>
        <v>0</v>
      </c>
    </row>
    <row r="134" spans="1:11" s="7" customFormat="1" ht="27.75" customHeight="1" x14ac:dyDescent="0.3">
      <c r="A134" s="33" t="s">
        <v>21</v>
      </c>
      <c r="B134" s="33" t="s">
        <v>21</v>
      </c>
      <c r="C134" s="33" t="s">
        <v>21</v>
      </c>
      <c r="D134" s="34">
        <v>1113112</v>
      </c>
      <c r="E134" s="45" t="s">
        <v>31</v>
      </c>
      <c r="F134" s="46">
        <v>941559199.61899996</v>
      </c>
      <c r="G134" s="46">
        <v>1181437714.8095</v>
      </c>
      <c r="H134" s="46">
        <f>SUMIF($B$135:$B$141,"article",H135:H141)</f>
        <v>1689843858.9999998</v>
      </c>
      <c r="I134" s="46">
        <f>SUMIF($B$135:$B$141,"article",I135:I141)</f>
        <v>99938232</v>
      </c>
      <c r="J134" s="46">
        <f>SUMIF($B$135:$B$141,"article",J135:J141)</f>
        <v>1589905626.9999998</v>
      </c>
      <c r="K134" s="47">
        <f t="shared" si="15"/>
        <v>5.914051257915659E-2</v>
      </c>
    </row>
    <row r="135" spans="1:11" s="44" customFormat="1" ht="27.75" customHeight="1" x14ac:dyDescent="0.3">
      <c r="A135" s="38" t="s">
        <v>23</v>
      </c>
      <c r="B135" s="38" t="s">
        <v>23</v>
      </c>
      <c r="C135" s="39">
        <v>1113112</v>
      </c>
      <c r="D135" s="40">
        <v>1</v>
      </c>
      <c r="E135" s="41" t="s">
        <v>24</v>
      </c>
      <c r="F135" s="42">
        <v>627658849.19000006</v>
      </c>
      <c r="G135" s="42">
        <v>702357462.722</v>
      </c>
      <c r="H135" s="42">
        <v>1078801794.9999998</v>
      </c>
      <c r="I135" s="42">
        <v>76721700</v>
      </c>
      <c r="J135" s="42">
        <f t="shared" ref="J135:J141" si="16">H135-I135</f>
        <v>1002080094.9999998</v>
      </c>
      <c r="K135" s="43">
        <f t="shared" si="15"/>
        <v>7.1117512369359759E-2</v>
      </c>
    </row>
    <row r="136" spans="1:11" s="44" customFormat="1" ht="27.75" customHeight="1" x14ac:dyDescent="0.3">
      <c r="A136" s="38" t="s">
        <v>23</v>
      </c>
      <c r="B136" s="38" t="s">
        <v>23</v>
      </c>
      <c r="C136" s="39">
        <v>1113112</v>
      </c>
      <c r="D136" s="40">
        <v>2</v>
      </c>
      <c r="E136" s="41" t="s">
        <v>25</v>
      </c>
      <c r="F136" s="42">
        <v>45010309.780000001</v>
      </c>
      <c r="G136" s="42">
        <v>58846647.082500003</v>
      </c>
      <c r="H136" s="42">
        <v>158721862.00000006</v>
      </c>
      <c r="I136" s="42">
        <v>2317500</v>
      </c>
      <c r="J136" s="42">
        <f t="shared" si="16"/>
        <v>156404362.00000006</v>
      </c>
      <c r="K136" s="43">
        <f t="shared" si="15"/>
        <v>1.4601013186198629E-2</v>
      </c>
    </row>
    <row r="137" spans="1:11" s="44" customFormat="1" ht="27.75" customHeight="1" x14ac:dyDescent="0.3">
      <c r="A137" s="38" t="s">
        <v>23</v>
      </c>
      <c r="B137" s="38" t="s">
        <v>23</v>
      </c>
      <c r="C137" s="39">
        <v>1113112</v>
      </c>
      <c r="D137" s="40">
        <v>3</v>
      </c>
      <c r="E137" s="41" t="s">
        <v>26</v>
      </c>
      <c r="F137" s="42">
        <v>67048043.740999997</v>
      </c>
      <c r="G137" s="42">
        <v>86432264.875</v>
      </c>
      <c r="H137" s="42">
        <v>231379190.99999997</v>
      </c>
      <c r="I137" s="42">
        <v>3999032</v>
      </c>
      <c r="J137" s="42">
        <f t="shared" si="16"/>
        <v>227380158.99999997</v>
      </c>
      <c r="K137" s="43">
        <f t="shared" si="15"/>
        <v>1.7283455710587217E-2</v>
      </c>
    </row>
    <row r="138" spans="1:11" s="44" customFormat="1" ht="27.75" customHeight="1" x14ac:dyDescent="0.3">
      <c r="A138" s="38" t="s">
        <v>23</v>
      </c>
      <c r="B138" s="38" t="s">
        <v>23</v>
      </c>
      <c r="C138" s="39">
        <v>1113112</v>
      </c>
      <c r="D138" s="40">
        <v>4</v>
      </c>
      <c r="E138" s="41" t="s">
        <v>27</v>
      </c>
      <c r="F138" s="42">
        <v>11722733.088</v>
      </c>
      <c r="G138" s="42">
        <v>1852424</v>
      </c>
      <c r="H138" s="42">
        <v>5190888</v>
      </c>
      <c r="I138" s="42">
        <v>0</v>
      </c>
      <c r="J138" s="42">
        <f t="shared" si="16"/>
        <v>5190888</v>
      </c>
      <c r="K138" s="43">
        <f t="shared" si="15"/>
        <v>0</v>
      </c>
    </row>
    <row r="139" spans="1:11" s="44" customFormat="1" ht="27.75" customHeight="1" x14ac:dyDescent="0.3">
      <c r="A139" s="38" t="s">
        <v>23</v>
      </c>
      <c r="B139" s="38" t="s">
        <v>23</v>
      </c>
      <c r="C139" s="39">
        <v>1113112</v>
      </c>
      <c r="D139" s="40">
        <v>5</v>
      </c>
      <c r="E139" s="41" t="s">
        <v>28</v>
      </c>
      <c r="F139" s="42">
        <v>0</v>
      </c>
      <c r="G139" s="42">
        <v>858385</v>
      </c>
      <c r="H139" s="42">
        <v>0</v>
      </c>
      <c r="I139" s="42">
        <v>0</v>
      </c>
      <c r="J139" s="42">
        <f t="shared" si="16"/>
        <v>0</v>
      </c>
      <c r="K139" s="43" t="e">
        <f t="shared" si="15"/>
        <v>#DIV/0!</v>
      </c>
    </row>
    <row r="140" spans="1:11" s="44" customFormat="1" ht="27.75" customHeight="1" x14ac:dyDescent="0.3">
      <c r="A140" s="38" t="s">
        <v>23</v>
      </c>
      <c r="B140" s="38" t="s">
        <v>23</v>
      </c>
      <c r="C140" s="39">
        <v>1113112</v>
      </c>
      <c r="D140" s="40">
        <v>7</v>
      </c>
      <c r="E140" s="41" t="s">
        <v>29</v>
      </c>
      <c r="F140" s="42">
        <v>3000000.04</v>
      </c>
      <c r="G140" s="42">
        <v>0</v>
      </c>
      <c r="H140" s="42">
        <v>0</v>
      </c>
      <c r="I140" s="42">
        <v>0</v>
      </c>
      <c r="J140" s="42">
        <f t="shared" si="16"/>
        <v>0</v>
      </c>
      <c r="K140" s="43">
        <f t="shared" si="15"/>
        <v>0</v>
      </c>
    </row>
    <row r="141" spans="1:11" s="44" customFormat="1" ht="27.75" customHeight="1" x14ac:dyDescent="0.3">
      <c r="A141" s="38" t="s">
        <v>23</v>
      </c>
      <c r="B141" s="38" t="s">
        <v>23</v>
      </c>
      <c r="C141" s="39">
        <v>1113112</v>
      </c>
      <c r="D141" s="40">
        <v>9</v>
      </c>
      <c r="E141" s="41" t="s">
        <v>30</v>
      </c>
      <c r="F141" s="42">
        <v>187119263.78</v>
      </c>
      <c r="G141" s="42">
        <v>331090531.13</v>
      </c>
      <c r="H141" s="42">
        <v>215750123</v>
      </c>
      <c r="I141" s="42">
        <v>16900000</v>
      </c>
      <c r="J141" s="42">
        <f t="shared" si="16"/>
        <v>198850123</v>
      </c>
      <c r="K141" s="43">
        <f t="shared" si="15"/>
        <v>7.8331357428704687E-2</v>
      </c>
    </row>
    <row r="142" spans="1:11" s="7" customFormat="1" ht="27.75" customHeight="1" x14ac:dyDescent="0.3">
      <c r="A142" s="55" t="s">
        <v>21</v>
      </c>
      <c r="B142" s="55" t="s">
        <v>21</v>
      </c>
      <c r="C142" s="55" t="s">
        <v>21</v>
      </c>
      <c r="D142" s="34">
        <v>1113113</v>
      </c>
      <c r="E142" s="56" t="s">
        <v>48</v>
      </c>
      <c r="F142" s="46">
        <v>130071764.52000001</v>
      </c>
      <c r="G142" s="46">
        <v>129525476.09999999</v>
      </c>
      <c r="H142" s="46">
        <f>SUMIF($B$143:$B$149,"article",H143:H149)</f>
        <v>242295071.56450003</v>
      </c>
      <c r="I142" s="46">
        <f>SUMIF($B$143:$B$149,"article",I143:I149)</f>
        <v>11662500</v>
      </c>
      <c r="J142" s="46">
        <f>SUMIF($B$143:$B$149,"article",J143:J149)</f>
        <v>230632571.56450003</v>
      </c>
      <c r="K142" s="47">
        <f t="shared" si="15"/>
        <v>4.8133459441395986E-2</v>
      </c>
    </row>
    <row r="143" spans="1:11" s="44" customFormat="1" ht="27.75" customHeight="1" x14ac:dyDescent="0.3">
      <c r="A143" s="38" t="s">
        <v>23</v>
      </c>
      <c r="B143" s="38" t="s">
        <v>23</v>
      </c>
      <c r="C143" s="39">
        <v>1113113</v>
      </c>
      <c r="D143" s="40">
        <v>1</v>
      </c>
      <c r="E143" s="41" t="s">
        <v>24</v>
      </c>
      <c r="F143" s="42">
        <v>94623180.480000004</v>
      </c>
      <c r="G143" s="42">
        <v>110702009.61999999</v>
      </c>
      <c r="H143" s="42">
        <v>192970445.56000003</v>
      </c>
      <c r="I143" s="42">
        <v>11662500</v>
      </c>
      <c r="J143" s="42">
        <f t="shared" ref="J143:J149" si="17">H143-I143</f>
        <v>181307945.56000003</v>
      </c>
      <c r="K143" s="43">
        <f t="shared" si="15"/>
        <v>6.0436715923806041E-2</v>
      </c>
    </row>
    <row r="144" spans="1:11" s="44" customFormat="1" ht="27.75" customHeight="1" x14ac:dyDescent="0.3">
      <c r="A144" s="38" t="s">
        <v>23</v>
      </c>
      <c r="B144" s="38" t="s">
        <v>23</v>
      </c>
      <c r="C144" s="39">
        <v>1113113</v>
      </c>
      <c r="D144" s="40">
        <v>2</v>
      </c>
      <c r="E144" s="41" t="s">
        <v>25</v>
      </c>
      <c r="F144" s="42">
        <v>35448584.039999999</v>
      </c>
      <c r="G144" s="42">
        <v>18823466.48</v>
      </c>
      <c r="H144" s="42">
        <v>49324626.004499994</v>
      </c>
      <c r="I144" s="42">
        <v>0</v>
      </c>
      <c r="J144" s="42">
        <f t="shared" si="17"/>
        <v>49324626.004499994</v>
      </c>
      <c r="K144" s="43">
        <f t="shared" si="15"/>
        <v>0</v>
      </c>
    </row>
    <row r="145" spans="1:11" s="44" customFormat="1" ht="27.75" customHeight="1" x14ac:dyDescent="0.3">
      <c r="A145" s="38" t="s">
        <v>23</v>
      </c>
      <c r="B145" s="38" t="s">
        <v>23</v>
      </c>
      <c r="C145" s="39">
        <v>1113113</v>
      </c>
      <c r="D145" s="40">
        <v>3</v>
      </c>
      <c r="E145" s="41" t="s">
        <v>26</v>
      </c>
      <c r="F145" s="42">
        <v>0</v>
      </c>
      <c r="G145" s="42">
        <v>0</v>
      </c>
      <c r="H145" s="42">
        <v>0</v>
      </c>
      <c r="I145" s="42">
        <v>0</v>
      </c>
      <c r="J145" s="42">
        <f t="shared" si="17"/>
        <v>0</v>
      </c>
      <c r="K145" s="43">
        <f t="shared" si="15"/>
        <v>0</v>
      </c>
    </row>
    <row r="146" spans="1:11" s="44" customFormat="1" ht="27.75" customHeight="1" x14ac:dyDescent="0.3">
      <c r="A146" s="38" t="s">
        <v>23</v>
      </c>
      <c r="B146" s="38" t="s">
        <v>23</v>
      </c>
      <c r="C146" s="39">
        <v>1113113</v>
      </c>
      <c r="D146" s="40">
        <v>4</v>
      </c>
      <c r="E146" s="41" t="s">
        <v>27</v>
      </c>
      <c r="F146" s="42">
        <v>0</v>
      </c>
      <c r="G146" s="42">
        <v>0</v>
      </c>
      <c r="H146" s="42">
        <v>0</v>
      </c>
      <c r="I146" s="42">
        <v>0</v>
      </c>
      <c r="J146" s="42">
        <f t="shared" si="17"/>
        <v>0</v>
      </c>
      <c r="K146" s="43">
        <f t="shared" si="15"/>
        <v>0</v>
      </c>
    </row>
    <row r="147" spans="1:11" s="44" customFormat="1" ht="27.75" customHeight="1" x14ac:dyDescent="0.3">
      <c r="A147" s="38" t="s">
        <v>23</v>
      </c>
      <c r="B147" s="38" t="s">
        <v>23</v>
      </c>
      <c r="C147" s="39">
        <v>1113113</v>
      </c>
      <c r="D147" s="40">
        <v>5</v>
      </c>
      <c r="E147" s="41" t="s">
        <v>28</v>
      </c>
      <c r="F147" s="42">
        <v>0</v>
      </c>
      <c r="G147" s="42">
        <v>0</v>
      </c>
      <c r="H147" s="42">
        <v>0</v>
      </c>
      <c r="I147" s="42">
        <v>0</v>
      </c>
      <c r="J147" s="42">
        <f t="shared" si="17"/>
        <v>0</v>
      </c>
      <c r="K147" s="43">
        <f t="shared" si="15"/>
        <v>0</v>
      </c>
    </row>
    <row r="148" spans="1:11" s="44" customFormat="1" ht="27.75" customHeight="1" x14ac:dyDescent="0.3">
      <c r="A148" s="38" t="s">
        <v>23</v>
      </c>
      <c r="B148" s="38" t="s">
        <v>23</v>
      </c>
      <c r="C148" s="39">
        <v>1113113</v>
      </c>
      <c r="D148" s="40">
        <v>7</v>
      </c>
      <c r="E148" s="41" t="s">
        <v>29</v>
      </c>
      <c r="F148" s="42">
        <v>0</v>
      </c>
      <c r="G148" s="42">
        <v>0</v>
      </c>
      <c r="H148" s="42">
        <v>0</v>
      </c>
      <c r="I148" s="42">
        <v>0</v>
      </c>
      <c r="J148" s="42">
        <f t="shared" si="17"/>
        <v>0</v>
      </c>
      <c r="K148" s="43">
        <f t="shared" si="15"/>
        <v>0</v>
      </c>
    </row>
    <row r="149" spans="1:11" s="44" customFormat="1" ht="27.75" customHeight="1" x14ac:dyDescent="0.3">
      <c r="A149" s="38" t="s">
        <v>23</v>
      </c>
      <c r="B149" s="38" t="s">
        <v>23</v>
      </c>
      <c r="C149" s="39">
        <v>1113113</v>
      </c>
      <c r="D149" s="40">
        <v>9</v>
      </c>
      <c r="E149" s="41" t="s">
        <v>30</v>
      </c>
      <c r="F149" s="42">
        <v>0</v>
      </c>
      <c r="G149" s="42">
        <v>0</v>
      </c>
      <c r="H149" s="42">
        <v>0</v>
      </c>
      <c r="I149" s="42">
        <v>0</v>
      </c>
      <c r="J149" s="42">
        <f t="shared" si="17"/>
        <v>0</v>
      </c>
      <c r="K149" s="43">
        <f t="shared" si="15"/>
        <v>0</v>
      </c>
    </row>
    <row r="150" spans="1:11" s="7" customFormat="1" ht="27.75" customHeight="1" x14ac:dyDescent="0.3">
      <c r="A150" s="33" t="s">
        <v>21</v>
      </c>
      <c r="B150" s="33" t="s">
        <v>21</v>
      </c>
      <c r="C150" s="33" t="s">
        <v>21</v>
      </c>
      <c r="D150" s="34">
        <v>1113114</v>
      </c>
      <c r="E150" s="45" t="s">
        <v>49</v>
      </c>
      <c r="F150" s="46">
        <v>77999999.700000003</v>
      </c>
      <c r="G150" s="46">
        <v>79988977.209999993</v>
      </c>
      <c r="H150" s="46">
        <f>SUMIF($B$151:$B$157,"article",H151:H157)</f>
        <v>136107378.23299998</v>
      </c>
      <c r="I150" s="46">
        <f>SUMIF($B$151:$B$157,"article",I151:I157)</f>
        <v>7165500</v>
      </c>
      <c r="J150" s="46">
        <f>SUMIF($B$151:$B$157,"article",J151:J157)</f>
        <v>128941878.23299998</v>
      </c>
      <c r="K150" s="47">
        <f t="shared" si="15"/>
        <v>5.2645933622595377E-2</v>
      </c>
    </row>
    <row r="151" spans="1:11" s="44" customFormat="1" ht="27.75" customHeight="1" x14ac:dyDescent="0.3">
      <c r="A151" s="38" t="s">
        <v>23</v>
      </c>
      <c r="B151" s="38" t="s">
        <v>23</v>
      </c>
      <c r="C151" s="39">
        <v>1113114</v>
      </c>
      <c r="D151" s="40">
        <v>1</v>
      </c>
      <c r="E151" s="41" t="s">
        <v>24</v>
      </c>
      <c r="F151" s="42">
        <v>54450445</v>
      </c>
      <c r="G151" s="42">
        <v>54451160.409999996</v>
      </c>
      <c r="H151" s="42">
        <v>93642400.209999979</v>
      </c>
      <c r="I151" s="42">
        <v>7165500</v>
      </c>
      <c r="J151" s="42">
        <f t="shared" ref="J151:J157" si="18">H151-I151</f>
        <v>86476900.209999979</v>
      </c>
      <c r="K151" s="43">
        <f t="shared" si="15"/>
        <v>7.6519824181469492E-2</v>
      </c>
    </row>
    <row r="152" spans="1:11" s="44" customFormat="1" ht="27.75" customHeight="1" x14ac:dyDescent="0.3">
      <c r="A152" s="38" t="s">
        <v>23</v>
      </c>
      <c r="B152" s="38" t="s">
        <v>23</v>
      </c>
      <c r="C152" s="39">
        <v>1113114</v>
      </c>
      <c r="D152" s="40">
        <v>2</v>
      </c>
      <c r="E152" s="41" t="s">
        <v>25</v>
      </c>
      <c r="F152" s="42">
        <v>23549554.699999999</v>
      </c>
      <c r="G152" s="42">
        <v>25537816.799999997</v>
      </c>
      <c r="H152" s="42">
        <v>42464978.023000002</v>
      </c>
      <c r="I152" s="42">
        <v>0</v>
      </c>
      <c r="J152" s="42">
        <f t="shared" si="18"/>
        <v>42464978.023000002</v>
      </c>
      <c r="K152" s="43">
        <f t="shared" si="15"/>
        <v>0</v>
      </c>
    </row>
    <row r="153" spans="1:11" s="44" customFormat="1" ht="27.75" customHeight="1" x14ac:dyDescent="0.3">
      <c r="A153" s="38" t="s">
        <v>23</v>
      </c>
      <c r="B153" s="38" t="s">
        <v>23</v>
      </c>
      <c r="C153" s="39">
        <v>1113114</v>
      </c>
      <c r="D153" s="40">
        <v>3</v>
      </c>
      <c r="E153" s="41" t="s">
        <v>26</v>
      </c>
      <c r="F153" s="42">
        <v>0</v>
      </c>
      <c r="G153" s="42">
        <v>0</v>
      </c>
      <c r="H153" s="42">
        <v>0</v>
      </c>
      <c r="I153" s="42">
        <v>0</v>
      </c>
      <c r="J153" s="42">
        <f t="shared" si="18"/>
        <v>0</v>
      </c>
      <c r="K153" s="43">
        <f t="shared" si="15"/>
        <v>0</v>
      </c>
    </row>
    <row r="154" spans="1:11" s="44" customFormat="1" ht="27.75" customHeight="1" x14ac:dyDescent="0.3">
      <c r="A154" s="38" t="s">
        <v>23</v>
      </c>
      <c r="B154" s="38" t="s">
        <v>23</v>
      </c>
      <c r="C154" s="39">
        <v>1113114</v>
      </c>
      <c r="D154" s="40">
        <v>4</v>
      </c>
      <c r="E154" s="41" t="s">
        <v>27</v>
      </c>
      <c r="F154" s="42">
        <v>0</v>
      </c>
      <c r="G154" s="42">
        <v>0</v>
      </c>
      <c r="H154" s="42">
        <v>0</v>
      </c>
      <c r="I154" s="42">
        <v>0</v>
      </c>
      <c r="J154" s="42">
        <f t="shared" si="18"/>
        <v>0</v>
      </c>
      <c r="K154" s="43">
        <f t="shared" si="15"/>
        <v>0</v>
      </c>
    </row>
    <row r="155" spans="1:11" s="44" customFormat="1" ht="27.75" customHeight="1" x14ac:dyDescent="0.3">
      <c r="A155" s="38" t="s">
        <v>23</v>
      </c>
      <c r="B155" s="38" t="s">
        <v>23</v>
      </c>
      <c r="C155" s="39">
        <v>1113114</v>
      </c>
      <c r="D155" s="40">
        <v>5</v>
      </c>
      <c r="E155" s="41" t="s">
        <v>28</v>
      </c>
      <c r="F155" s="42">
        <v>0</v>
      </c>
      <c r="G155" s="42">
        <v>0</v>
      </c>
      <c r="H155" s="42">
        <v>0</v>
      </c>
      <c r="I155" s="42">
        <v>0</v>
      </c>
      <c r="J155" s="42">
        <f t="shared" si="18"/>
        <v>0</v>
      </c>
      <c r="K155" s="43">
        <f t="shared" si="15"/>
        <v>0</v>
      </c>
    </row>
    <row r="156" spans="1:11" s="44" customFormat="1" ht="27.75" customHeight="1" x14ac:dyDescent="0.3">
      <c r="A156" s="38" t="s">
        <v>23</v>
      </c>
      <c r="B156" s="38" t="s">
        <v>23</v>
      </c>
      <c r="C156" s="39">
        <v>1113114</v>
      </c>
      <c r="D156" s="40">
        <v>7</v>
      </c>
      <c r="E156" s="41" t="s">
        <v>29</v>
      </c>
      <c r="F156" s="42">
        <v>0</v>
      </c>
      <c r="G156" s="42">
        <v>0</v>
      </c>
      <c r="H156" s="42">
        <v>0</v>
      </c>
      <c r="I156" s="42">
        <v>0</v>
      </c>
      <c r="J156" s="42">
        <f t="shared" si="18"/>
        <v>0</v>
      </c>
      <c r="K156" s="43">
        <f t="shared" si="15"/>
        <v>0</v>
      </c>
    </row>
    <row r="157" spans="1:11" s="44" customFormat="1" ht="27.75" customHeight="1" x14ac:dyDescent="0.3">
      <c r="A157" s="38" t="s">
        <v>23</v>
      </c>
      <c r="B157" s="38" t="s">
        <v>23</v>
      </c>
      <c r="C157" s="39">
        <v>1113114</v>
      </c>
      <c r="D157" s="40">
        <v>9</v>
      </c>
      <c r="E157" s="41" t="s">
        <v>30</v>
      </c>
      <c r="F157" s="42">
        <v>0</v>
      </c>
      <c r="G157" s="42">
        <v>0</v>
      </c>
      <c r="H157" s="42">
        <v>0</v>
      </c>
      <c r="I157" s="42">
        <v>0</v>
      </c>
      <c r="J157" s="42">
        <f t="shared" si="18"/>
        <v>0</v>
      </c>
      <c r="K157" s="43">
        <f t="shared" si="15"/>
        <v>0</v>
      </c>
    </row>
    <row r="158" spans="1:11" s="7" customFormat="1" ht="27.75" customHeight="1" x14ac:dyDescent="0.3">
      <c r="A158" s="33" t="s">
        <v>21</v>
      </c>
      <c r="B158" s="33" t="s">
        <v>21</v>
      </c>
      <c r="C158" s="33" t="s">
        <v>21</v>
      </c>
      <c r="D158" s="34">
        <v>1113116</v>
      </c>
      <c r="E158" s="56" t="s">
        <v>50</v>
      </c>
      <c r="F158" s="46">
        <v>12018583.879999999</v>
      </c>
      <c r="G158" s="46">
        <v>0</v>
      </c>
      <c r="H158" s="46">
        <f>SUMIF($B$159:$B$161,"article",H159:H161)</f>
        <v>0</v>
      </c>
      <c r="I158" s="46">
        <f>SUMIF($B$159:$B$161,"article",I159:I161)</f>
        <v>0</v>
      </c>
      <c r="J158" s="46">
        <f>SUMIF($B$159:$B$161,"article",J159:J161)</f>
        <v>0</v>
      </c>
      <c r="K158" s="47">
        <f t="shared" si="15"/>
        <v>0</v>
      </c>
    </row>
    <row r="159" spans="1:11" s="44" customFormat="1" ht="27.75" customHeight="1" x14ac:dyDescent="0.3">
      <c r="A159" s="38" t="s">
        <v>23</v>
      </c>
      <c r="B159" s="38" t="s">
        <v>23</v>
      </c>
      <c r="C159" s="39">
        <v>1113116</v>
      </c>
      <c r="D159" s="40">
        <v>1</v>
      </c>
      <c r="E159" s="41" t="s">
        <v>24</v>
      </c>
      <c r="F159" s="42">
        <v>8128879.919999999</v>
      </c>
      <c r="G159" s="42">
        <v>0</v>
      </c>
      <c r="H159" s="42">
        <v>0</v>
      </c>
      <c r="I159" s="42">
        <v>0</v>
      </c>
      <c r="J159" s="42">
        <f>H159-I159</f>
        <v>0</v>
      </c>
      <c r="K159" s="43">
        <f t="shared" si="15"/>
        <v>0</v>
      </c>
    </row>
    <row r="160" spans="1:11" s="44" customFormat="1" ht="27.75" customHeight="1" x14ac:dyDescent="0.3">
      <c r="A160" s="38" t="s">
        <v>23</v>
      </c>
      <c r="B160" s="38" t="s">
        <v>23</v>
      </c>
      <c r="C160" s="39">
        <v>1113116</v>
      </c>
      <c r="D160" s="40">
        <v>2</v>
      </c>
      <c r="E160" s="41" t="s">
        <v>25</v>
      </c>
      <c r="F160" s="42">
        <v>3889703.96</v>
      </c>
      <c r="G160" s="42">
        <v>0</v>
      </c>
      <c r="H160" s="42">
        <v>0</v>
      </c>
      <c r="I160" s="42">
        <v>0</v>
      </c>
      <c r="J160" s="42">
        <f>H160-I160</f>
        <v>0</v>
      </c>
      <c r="K160" s="43">
        <f t="shared" si="15"/>
        <v>0</v>
      </c>
    </row>
    <row r="161" spans="1:11" s="44" customFormat="1" ht="27.75" customHeight="1" x14ac:dyDescent="0.3">
      <c r="A161" s="38" t="s">
        <v>23</v>
      </c>
      <c r="B161" s="38" t="s">
        <v>23</v>
      </c>
      <c r="C161" s="39">
        <v>1113116</v>
      </c>
      <c r="D161" s="40">
        <v>7</v>
      </c>
      <c r="E161" s="41" t="s">
        <v>29</v>
      </c>
      <c r="F161" s="42">
        <v>0</v>
      </c>
      <c r="G161" s="42">
        <v>0</v>
      </c>
      <c r="H161" s="42">
        <v>0</v>
      </c>
      <c r="I161" s="42">
        <v>0</v>
      </c>
      <c r="J161" s="42">
        <f>H161-I161</f>
        <v>0</v>
      </c>
      <c r="K161" s="43">
        <f t="shared" si="15"/>
        <v>0</v>
      </c>
    </row>
    <row r="162" spans="1:11" s="7" customFormat="1" ht="27.75" customHeight="1" x14ac:dyDescent="0.3">
      <c r="A162" s="33" t="s">
        <v>21</v>
      </c>
      <c r="B162" s="33" t="s">
        <v>21</v>
      </c>
      <c r="C162" s="33" t="s">
        <v>21</v>
      </c>
      <c r="D162" s="34">
        <v>1113117</v>
      </c>
      <c r="E162" s="56" t="s">
        <v>51</v>
      </c>
      <c r="F162" s="46">
        <v>16822146</v>
      </c>
      <c r="G162" s="46">
        <v>16976489.649999999</v>
      </c>
      <c r="H162" s="46">
        <f>SUMIF($B$163:$B$165,"article",H163:H165)</f>
        <v>68197265.655499995</v>
      </c>
      <c r="I162" s="46">
        <f>SUMIF($B$163:$B$165,"article",I163:I165)</f>
        <v>0</v>
      </c>
      <c r="J162" s="46">
        <f>SUMIF($B$163:$B$165,"article",J163:J165)</f>
        <v>68197265.655499995</v>
      </c>
      <c r="K162" s="47">
        <f t="shared" si="15"/>
        <v>0</v>
      </c>
    </row>
    <row r="163" spans="1:11" s="44" customFormat="1" ht="27.75" customHeight="1" x14ac:dyDescent="0.3">
      <c r="A163" s="38" t="s">
        <v>23</v>
      </c>
      <c r="B163" s="38" t="s">
        <v>23</v>
      </c>
      <c r="C163" s="39">
        <v>1113117</v>
      </c>
      <c r="D163" s="40">
        <v>1</v>
      </c>
      <c r="E163" s="41" t="s">
        <v>24</v>
      </c>
      <c r="F163" s="42">
        <v>8693898</v>
      </c>
      <c r="G163" s="42">
        <v>9660487.25</v>
      </c>
      <c r="H163" s="42">
        <v>28524299</v>
      </c>
      <c r="I163" s="42">
        <v>0</v>
      </c>
      <c r="J163" s="42">
        <f>H163-I163</f>
        <v>28524299</v>
      </c>
      <c r="K163" s="43">
        <f t="shared" si="15"/>
        <v>0</v>
      </c>
    </row>
    <row r="164" spans="1:11" s="44" customFormat="1" ht="27.75" customHeight="1" x14ac:dyDescent="0.3">
      <c r="A164" s="38" t="s">
        <v>23</v>
      </c>
      <c r="B164" s="38" t="s">
        <v>23</v>
      </c>
      <c r="C164" s="39">
        <v>1113117</v>
      </c>
      <c r="D164" s="40">
        <v>2</v>
      </c>
      <c r="E164" s="41" t="s">
        <v>25</v>
      </c>
      <c r="F164" s="42">
        <v>8128248</v>
      </c>
      <c r="G164" s="42">
        <v>7316002.4000000004</v>
      </c>
      <c r="H164" s="42">
        <v>39672966.655500002</v>
      </c>
      <c r="I164" s="42">
        <v>0</v>
      </c>
      <c r="J164" s="42">
        <f>H164-I164</f>
        <v>39672966.655500002</v>
      </c>
      <c r="K164" s="43">
        <f t="shared" si="15"/>
        <v>0</v>
      </c>
    </row>
    <row r="165" spans="1:11" s="44" customFormat="1" ht="27.75" customHeight="1" x14ac:dyDescent="0.3">
      <c r="A165" s="38" t="s">
        <v>23</v>
      </c>
      <c r="B165" s="38" t="s">
        <v>23</v>
      </c>
      <c r="C165" s="39">
        <v>1113117</v>
      </c>
      <c r="D165" s="40">
        <v>7</v>
      </c>
      <c r="E165" s="41" t="s">
        <v>29</v>
      </c>
      <c r="F165" s="42">
        <v>0</v>
      </c>
      <c r="G165" s="42">
        <v>0</v>
      </c>
      <c r="H165" s="42">
        <v>0</v>
      </c>
      <c r="I165" s="42">
        <v>0</v>
      </c>
      <c r="J165" s="42">
        <f>H165-I165</f>
        <v>0</v>
      </c>
      <c r="K165" s="43">
        <f t="shared" si="15"/>
        <v>0</v>
      </c>
    </row>
    <row r="166" spans="1:11" s="7" customFormat="1" ht="27.75" customHeight="1" x14ac:dyDescent="0.3">
      <c r="A166" s="33" t="s">
        <v>16</v>
      </c>
      <c r="B166" s="33" t="s">
        <v>16</v>
      </c>
      <c r="C166" s="33" t="s">
        <v>16</v>
      </c>
      <c r="D166" s="50">
        <v>1114</v>
      </c>
      <c r="E166" s="51" t="s">
        <v>52</v>
      </c>
      <c r="F166" s="52">
        <v>1088083961.8190002</v>
      </c>
      <c r="G166" s="52">
        <v>1403665872.7605002</v>
      </c>
      <c r="H166" s="52">
        <f>SUMIF($B$167:$B$239,"chap",H167:H239)</f>
        <v>2111498326.8019993</v>
      </c>
      <c r="I166" s="52">
        <f>SUMIF($B$167:$B$239,"chap",I167:I239)</f>
        <v>87532850</v>
      </c>
      <c r="J166" s="52">
        <f>SUMIF($B$167:$B$239,"chap",J167:J239)</f>
        <v>2023965476.8019993</v>
      </c>
      <c r="K166" s="53">
        <f t="shared" si="15"/>
        <v>4.1455325296219467E-2</v>
      </c>
    </row>
    <row r="167" spans="1:11" s="32" customFormat="1" ht="27.75" customHeight="1" x14ac:dyDescent="0.3">
      <c r="A167" s="27" t="s">
        <v>19</v>
      </c>
      <c r="B167" s="27" t="s">
        <v>19</v>
      </c>
      <c r="C167" s="27" t="s">
        <v>19</v>
      </c>
      <c r="D167" s="28">
        <v>11141</v>
      </c>
      <c r="E167" s="29" t="s">
        <v>20</v>
      </c>
      <c r="F167" s="30">
        <v>1088083961.8190002</v>
      </c>
      <c r="G167" s="30">
        <v>1403665872.7605002</v>
      </c>
      <c r="H167" s="30">
        <f>SUMIF($B$168:$B$239,"section",H168:H239)</f>
        <v>2111498326.8019993</v>
      </c>
      <c r="I167" s="30">
        <f>SUMIF($B$168:$B$239,"section",I168:I239)</f>
        <v>87532850</v>
      </c>
      <c r="J167" s="30">
        <f>SUMIF($B$168:$B$239,"section",J168:J239)</f>
        <v>2023965476.8019993</v>
      </c>
      <c r="K167" s="31">
        <f t="shared" si="15"/>
        <v>4.1455325296219467E-2</v>
      </c>
    </row>
    <row r="168" spans="1:11" s="7" customFormat="1" ht="27.75" customHeight="1" x14ac:dyDescent="0.3">
      <c r="A168" s="55" t="s">
        <v>21</v>
      </c>
      <c r="B168" s="55" t="s">
        <v>21</v>
      </c>
      <c r="C168" s="55" t="s">
        <v>21</v>
      </c>
      <c r="D168" s="34">
        <v>1114111</v>
      </c>
      <c r="E168" s="45" t="s">
        <v>22</v>
      </c>
      <c r="F168" s="46">
        <v>58255423.912</v>
      </c>
      <c r="G168" s="46">
        <v>58261178.302000009</v>
      </c>
      <c r="H168" s="46">
        <f>SUMIF($B$169:$B$175,"article",H169:H175)</f>
        <v>74733880</v>
      </c>
      <c r="I168" s="46">
        <f>SUMIF($B$169:$B$175,"article",I169:I175)</f>
        <v>2364100</v>
      </c>
      <c r="J168" s="46">
        <f>SUMIF($B$169:$B$175,"article",J169:J175)</f>
        <v>72369780</v>
      </c>
      <c r="K168" s="47">
        <f t="shared" si="15"/>
        <v>3.163357770264303E-2</v>
      </c>
    </row>
    <row r="169" spans="1:11" s="44" customFormat="1" ht="27.75" customHeight="1" x14ac:dyDescent="0.3">
      <c r="A169" s="38" t="s">
        <v>23</v>
      </c>
      <c r="B169" s="38" t="s">
        <v>23</v>
      </c>
      <c r="C169" s="39">
        <v>1114111</v>
      </c>
      <c r="D169" s="40">
        <v>1</v>
      </c>
      <c r="E169" s="41" t="s">
        <v>24</v>
      </c>
      <c r="F169" s="42">
        <v>41257058.039999999</v>
      </c>
      <c r="G169" s="42">
        <v>41155638.892000005</v>
      </c>
      <c r="H169" s="42">
        <v>56033939.999999993</v>
      </c>
      <c r="I169" s="42">
        <v>2364100</v>
      </c>
      <c r="J169" s="42">
        <f t="shared" ref="J169:J175" si="19">H169-I169</f>
        <v>53669839.999999993</v>
      </c>
      <c r="K169" s="43">
        <f t="shared" si="15"/>
        <v>4.2190500971375569E-2</v>
      </c>
    </row>
    <row r="170" spans="1:11" s="44" customFormat="1" ht="27.75" customHeight="1" x14ac:dyDescent="0.3">
      <c r="A170" s="38" t="s">
        <v>23</v>
      </c>
      <c r="B170" s="38" t="s">
        <v>23</v>
      </c>
      <c r="C170" s="39">
        <v>1114111</v>
      </c>
      <c r="D170" s="40">
        <v>2</v>
      </c>
      <c r="E170" s="41" t="s">
        <v>25</v>
      </c>
      <c r="F170" s="42">
        <v>6175007.9960000003</v>
      </c>
      <c r="G170" s="42">
        <v>6119304.96</v>
      </c>
      <c r="H170" s="42">
        <v>4481745</v>
      </c>
      <c r="I170" s="42">
        <v>0</v>
      </c>
      <c r="J170" s="42">
        <f t="shared" si="19"/>
        <v>4481745</v>
      </c>
      <c r="K170" s="43">
        <f t="shared" si="15"/>
        <v>0</v>
      </c>
    </row>
    <row r="171" spans="1:11" s="44" customFormat="1" ht="27.75" customHeight="1" x14ac:dyDescent="0.3">
      <c r="A171" s="38" t="s">
        <v>23</v>
      </c>
      <c r="B171" s="38" t="s">
        <v>23</v>
      </c>
      <c r="C171" s="39">
        <v>1114111</v>
      </c>
      <c r="D171" s="40">
        <v>3</v>
      </c>
      <c r="E171" s="41" t="s">
        <v>26</v>
      </c>
      <c r="F171" s="42">
        <v>2972422.8</v>
      </c>
      <c r="G171" s="42">
        <v>2986234.45</v>
      </c>
      <c r="H171" s="42">
        <v>10087478</v>
      </c>
      <c r="I171" s="42">
        <v>0</v>
      </c>
      <c r="J171" s="42">
        <f t="shared" si="19"/>
        <v>10087478</v>
      </c>
      <c r="K171" s="43">
        <f t="shared" si="15"/>
        <v>0</v>
      </c>
    </row>
    <row r="172" spans="1:11" s="44" customFormat="1" ht="27.75" customHeight="1" x14ac:dyDescent="0.3">
      <c r="A172" s="38" t="s">
        <v>23</v>
      </c>
      <c r="B172" s="38" t="s">
        <v>23</v>
      </c>
      <c r="C172" s="39">
        <v>1114111</v>
      </c>
      <c r="D172" s="40">
        <v>4</v>
      </c>
      <c r="E172" s="41" t="s">
        <v>27</v>
      </c>
      <c r="F172" s="42">
        <v>7150455.4760000007</v>
      </c>
      <c r="G172" s="42">
        <v>7000000</v>
      </c>
      <c r="H172" s="42">
        <v>2505716.9999999995</v>
      </c>
      <c r="I172" s="42">
        <v>0</v>
      </c>
      <c r="J172" s="42">
        <f t="shared" si="19"/>
        <v>2505716.9999999995</v>
      </c>
      <c r="K172" s="43">
        <f t="shared" si="15"/>
        <v>0</v>
      </c>
    </row>
    <row r="173" spans="1:11" s="44" customFormat="1" ht="27.75" customHeight="1" x14ac:dyDescent="0.3">
      <c r="A173" s="38" t="s">
        <v>23</v>
      </c>
      <c r="B173" s="38" t="s">
        <v>23</v>
      </c>
      <c r="C173" s="39">
        <v>1114111</v>
      </c>
      <c r="D173" s="40">
        <v>5</v>
      </c>
      <c r="E173" s="41" t="s">
        <v>28</v>
      </c>
      <c r="F173" s="42">
        <v>0</v>
      </c>
      <c r="G173" s="42">
        <v>0</v>
      </c>
      <c r="H173" s="42">
        <v>0</v>
      </c>
      <c r="I173" s="42">
        <v>0</v>
      </c>
      <c r="J173" s="42">
        <f t="shared" si="19"/>
        <v>0</v>
      </c>
      <c r="K173" s="43">
        <f t="shared" si="15"/>
        <v>0</v>
      </c>
    </row>
    <row r="174" spans="1:11" s="44" customFormat="1" ht="27.75" customHeight="1" x14ac:dyDescent="0.3">
      <c r="A174" s="38" t="s">
        <v>23</v>
      </c>
      <c r="B174" s="38" t="s">
        <v>23</v>
      </c>
      <c r="C174" s="39">
        <v>1114111</v>
      </c>
      <c r="D174" s="40">
        <v>7</v>
      </c>
      <c r="E174" s="41" t="s">
        <v>29</v>
      </c>
      <c r="F174" s="42">
        <v>700475.76</v>
      </c>
      <c r="G174" s="42">
        <v>0</v>
      </c>
      <c r="H174" s="42">
        <v>0</v>
      </c>
      <c r="I174" s="42">
        <v>0</v>
      </c>
      <c r="J174" s="42">
        <f t="shared" si="19"/>
        <v>0</v>
      </c>
      <c r="K174" s="43">
        <f t="shared" si="15"/>
        <v>0</v>
      </c>
    </row>
    <row r="175" spans="1:11" s="44" customFormat="1" ht="27.75" customHeight="1" x14ac:dyDescent="0.3">
      <c r="A175" s="38" t="s">
        <v>23</v>
      </c>
      <c r="B175" s="38" t="s">
        <v>23</v>
      </c>
      <c r="C175" s="39">
        <v>1114111</v>
      </c>
      <c r="D175" s="40">
        <v>9</v>
      </c>
      <c r="E175" s="41" t="s">
        <v>30</v>
      </c>
      <c r="F175" s="42">
        <v>3.8400000000256114</v>
      </c>
      <c r="G175" s="42">
        <v>1000000</v>
      </c>
      <c r="H175" s="42">
        <v>1624999.9999999998</v>
      </c>
      <c r="I175" s="42">
        <v>0</v>
      </c>
      <c r="J175" s="42">
        <f t="shared" si="19"/>
        <v>1624999.9999999998</v>
      </c>
      <c r="K175" s="43">
        <f t="shared" si="15"/>
        <v>0</v>
      </c>
    </row>
    <row r="176" spans="1:11" s="7" customFormat="1" ht="27.75" customHeight="1" x14ac:dyDescent="0.3">
      <c r="A176" s="55" t="s">
        <v>21</v>
      </c>
      <c r="B176" s="55" t="s">
        <v>21</v>
      </c>
      <c r="C176" s="55" t="s">
        <v>21</v>
      </c>
      <c r="D176" s="34">
        <v>1114112</v>
      </c>
      <c r="E176" s="45" t="s">
        <v>31</v>
      </c>
      <c r="F176" s="46">
        <v>562984671.67500007</v>
      </c>
      <c r="G176" s="46">
        <v>571474594.02899992</v>
      </c>
      <c r="H176" s="46">
        <f>SUMIF($B$177:$B$183,"article",H177:H183)</f>
        <v>1458284713.0499995</v>
      </c>
      <c r="I176" s="46">
        <f>SUMIF($B$177:$B$183,"article",I177:I183)</f>
        <v>61759600</v>
      </c>
      <c r="J176" s="46">
        <f>SUMIF($B$177:$B$183,"article",J177:J183)</f>
        <v>1396525113.0499995</v>
      </c>
      <c r="K176" s="47">
        <f t="shared" si="15"/>
        <v>4.2350851961432089E-2</v>
      </c>
    </row>
    <row r="177" spans="1:11" s="44" customFormat="1" ht="27.75" customHeight="1" x14ac:dyDescent="0.3">
      <c r="A177" s="38" t="s">
        <v>23</v>
      </c>
      <c r="B177" s="38" t="s">
        <v>23</v>
      </c>
      <c r="C177" s="39">
        <v>1114112</v>
      </c>
      <c r="D177" s="40">
        <v>1</v>
      </c>
      <c r="E177" s="41" t="s">
        <v>24</v>
      </c>
      <c r="F177" s="42">
        <v>402492485.07999992</v>
      </c>
      <c r="G177" s="42">
        <v>422681636.04399991</v>
      </c>
      <c r="H177" s="42">
        <v>1121001913.0499995</v>
      </c>
      <c r="I177" s="42">
        <v>61759600</v>
      </c>
      <c r="J177" s="42">
        <f t="shared" ref="J177:J183" si="20">H177-I177</f>
        <v>1059242313.0499995</v>
      </c>
      <c r="K177" s="43">
        <f t="shared" si="15"/>
        <v>5.5093215525355996E-2</v>
      </c>
    </row>
    <row r="178" spans="1:11" s="44" customFormat="1" ht="27.75" customHeight="1" x14ac:dyDescent="0.3">
      <c r="A178" s="38" t="s">
        <v>23</v>
      </c>
      <c r="B178" s="38" t="s">
        <v>23</v>
      </c>
      <c r="C178" s="39">
        <v>1114112</v>
      </c>
      <c r="D178" s="40">
        <v>2</v>
      </c>
      <c r="E178" s="41" t="s">
        <v>25</v>
      </c>
      <c r="F178" s="42">
        <v>86454144.203000009</v>
      </c>
      <c r="G178" s="42">
        <v>45338465.594999999</v>
      </c>
      <c r="H178" s="42">
        <v>60648456.999999985</v>
      </c>
      <c r="I178" s="42">
        <v>0</v>
      </c>
      <c r="J178" s="42">
        <f t="shared" si="20"/>
        <v>60648456.999999985</v>
      </c>
      <c r="K178" s="43">
        <f t="shared" si="15"/>
        <v>0</v>
      </c>
    </row>
    <row r="179" spans="1:11" s="44" customFormat="1" ht="27.75" customHeight="1" x14ac:dyDescent="0.3">
      <c r="A179" s="38" t="s">
        <v>23</v>
      </c>
      <c r="B179" s="38" t="s">
        <v>23</v>
      </c>
      <c r="C179" s="39">
        <v>1114112</v>
      </c>
      <c r="D179" s="40">
        <v>3</v>
      </c>
      <c r="E179" s="41" t="s">
        <v>26</v>
      </c>
      <c r="F179" s="42">
        <v>68950172.112000018</v>
      </c>
      <c r="G179" s="42">
        <v>72293088.390000001</v>
      </c>
      <c r="H179" s="42">
        <v>173039600</v>
      </c>
      <c r="I179" s="42">
        <v>0</v>
      </c>
      <c r="J179" s="42">
        <f t="shared" si="20"/>
        <v>173039600</v>
      </c>
      <c r="K179" s="43">
        <f t="shared" si="15"/>
        <v>0</v>
      </c>
    </row>
    <row r="180" spans="1:11" s="44" customFormat="1" ht="27.75" customHeight="1" x14ac:dyDescent="0.3">
      <c r="A180" s="38" t="s">
        <v>23</v>
      </c>
      <c r="B180" s="38" t="s">
        <v>23</v>
      </c>
      <c r="C180" s="39">
        <v>1114112</v>
      </c>
      <c r="D180" s="40">
        <v>4</v>
      </c>
      <c r="E180" s="41" t="s">
        <v>27</v>
      </c>
      <c r="F180" s="42">
        <v>3164749.32</v>
      </c>
      <c r="G180" s="42">
        <v>2381404</v>
      </c>
      <c r="H180" s="42">
        <v>75000000</v>
      </c>
      <c r="I180" s="42">
        <v>0</v>
      </c>
      <c r="J180" s="42">
        <f t="shared" si="20"/>
        <v>75000000</v>
      </c>
      <c r="K180" s="43">
        <f t="shared" si="15"/>
        <v>0</v>
      </c>
    </row>
    <row r="181" spans="1:11" s="44" customFormat="1" ht="27.75" customHeight="1" x14ac:dyDescent="0.3">
      <c r="A181" s="38" t="s">
        <v>23</v>
      </c>
      <c r="B181" s="38" t="s">
        <v>23</v>
      </c>
      <c r="C181" s="39">
        <v>1114112</v>
      </c>
      <c r="D181" s="40">
        <v>5</v>
      </c>
      <c r="E181" s="41" t="s">
        <v>28</v>
      </c>
      <c r="F181" s="42">
        <v>0</v>
      </c>
      <c r="G181" s="42">
        <v>0</v>
      </c>
      <c r="H181" s="42">
        <v>0</v>
      </c>
      <c r="I181" s="42">
        <v>0</v>
      </c>
      <c r="J181" s="42">
        <f t="shared" si="20"/>
        <v>0</v>
      </c>
      <c r="K181" s="43">
        <f t="shared" si="15"/>
        <v>0</v>
      </c>
    </row>
    <row r="182" spans="1:11" s="44" customFormat="1" ht="27.75" customHeight="1" x14ac:dyDescent="0.3">
      <c r="A182" s="38" t="s">
        <v>23</v>
      </c>
      <c r="B182" s="38" t="s">
        <v>23</v>
      </c>
      <c r="C182" s="39">
        <v>1114112</v>
      </c>
      <c r="D182" s="40">
        <v>7</v>
      </c>
      <c r="E182" s="41" t="s">
        <v>29</v>
      </c>
      <c r="F182" s="42">
        <v>0</v>
      </c>
      <c r="G182" s="42">
        <v>0</v>
      </c>
      <c r="H182" s="42">
        <v>0</v>
      </c>
      <c r="I182" s="42">
        <v>0</v>
      </c>
      <c r="J182" s="42">
        <f t="shared" si="20"/>
        <v>0</v>
      </c>
      <c r="K182" s="43">
        <f t="shared" si="15"/>
        <v>0</v>
      </c>
    </row>
    <row r="183" spans="1:11" s="44" customFormat="1" ht="27.75" customHeight="1" x14ac:dyDescent="0.3">
      <c r="A183" s="38" t="s">
        <v>23</v>
      </c>
      <c r="B183" s="38" t="s">
        <v>23</v>
      </c>
      <c r="C183" s="39">
        <v>1114112</v>
      </c>
      <c r="D183" s="40">
        <v>9</v>
      </c>
      <c r="E183" s="41" t="s">
        <v>30</v>
      </c>
      <c r="F183" s="42">
        <v>1923120.96</v>
      </c>
      <c r="G183" s="42">
        <v>28780000</v>
      </c>
      <c r="H183" s="42">
        <v>28594743</v>
      </c>
      <c r="I183" s="42">
        <v>0</v>
      </c>
      <c r="J183" s="42">
        <f t="shared" si="20"/>
        <v>28594743</v>
      </c>
      <c r="K183" s="43">
        <f t="shared" si="15"/>
        <v>0</v>
      </c>
    </row>
    <row r="184" spans="1:11" s="7" customFormat="1" ht="27.75" customHeight="1" x14ac:dyDescent="0.3">
      <c r="A184" s="38" t="s">
        <v>21</v>
      </c>
      <c r="B184" s="38" t="s">
        <v>21</v>
      </c>
      <c r="C184" s="38" t="s">
        <v>21</v>
      </c>
      <c r="D184" s="34">
        <v>1114115</v>
      </c>
      <c r="E184" s="45" t="s">
        <v>53</v>
      </c>
      <c r="F184" s="46">
        <v>23093809.440000001</v>
      </c>
      <c r="G184" s="46">
        <v>21985709.160000004</v>
      </c>
      <c r="H184" s="46">
        <f>SUMIF($B$185:$B$191,"article",H185:H191)</f>
        <v>46289307.000000007</v>
      </c>
      <c r="I184" s="46">
        <f>SUMIF($B$185:$B$191,"article",I185:I191)</f>
        <v>2721100</v>
      </c>
      <c r="J184" s="46">
        <f>SUMIF($B$185:$B$191,"article",J185:J191)</f>
        <v>43568207.000000007</v>
      </c>
      <c r="K184" s="47">
        <f t="shared" si="15"/>
        <v>5.8784634645750899E-2</v>
      </c>
    </row>
    <row r="185" spans="1:11" s="44" customFormat="1" ht="27.75" customHeight="1" x14ac:dyDescent="0.3">
      <c r="A185" s="38" t="s">
        <v>23</v>
      </c>
      <c r="B185" s="38" t="s">
        <v>23</v>
      </c>
      <c r="C185" s="39">
        <v>1114115</v>
      </c>
      <c r="D185" s="40">
        <v>1</v>
      </c>
      <c r="E185" s="41" t="s">
        <v>24</v>
      </c>
      <c r="F185" s="42">
        <v>19732652.52</v>
      </c>
      <c r="G185" s="42">
        <v>18810709.160000004</v>
      </c>
      <c r="H185" s="42">
        <v>28903372.000000007</v>
      </c>
      <c r="I185" s="42">
        <v>2721100</v>
      </c>
      <c r="J185" s="42">
        <f t="shared" ref="J185:J191" si="21">H185-I185</f>
        <v>26182272.000000007</v>
      </c>
      <c r="K185" s="43">
        <f t="shared" si="15"/>
        <v>9.4144724705477245E-2</v>
      </c>
    </row>
    <row r="186" spans="1:11" s="44" customFormat="1" ht="27.75" customHeight="1" x14ac:dyDescent="0.3">
      <c r="A186" s="38" t="s">
        <v>23</v>
      </c>
      <c r="B186" s="38" t="s">
        <v>23</v>
      </c>
      <c r="C186" s="39">
        <v>1114115</v>
      </c>
      <c r="D186" s="40">
        <v>2</v>
      </c>
      <c r="E186" s="41" t="s">
        <v>25</v>
      </c>
      <c r="F186" s="42">
        <v>3361156.9200000004</v>
      </c>
      <c r="G186" s="42">
        <v>3175000</v>
      </c>
      <c r="H186" s="42">
        <v>17385935</v>
      </c>
      <c r="I186" s="42">
        <v>0</v>
      </c>
      <c r="J186" s="42">
        <f t="shared" si="21"/>
        <v>17385935</v>
      </c>
      <c r="K186" s="43">
        <f t="shared" si="15"/>
        <v>0</v>
      </c>
    </row>
    <row r="187" spans="1:11" s="44" customFormat="1" ht="27.75" customHeight="1" x14ac:dyDescent="0.3">
      <c r="A187" s="38" t="s">
        <v>23</v>
      </c>
      <c r="B187" s="38" t="s">
        <v>23</v>
      </c>
      <c r="C187" s="39">
        <v>1114115</v>
      </c>
      <c r="D187" s="40">
        <v>3</v>
      </c>
      <c r="E187" s="41" t="s">
        <v>26</v>
      </c>
      <c r="F187" s="42">
        <v>0</v>
      </c>
      <c r="G187" s="42">
        <v>0</v>
      </c>
      <c r="H187" s="42">
        <v>0</v>
      </c>
      <c r="I187" s="42">
        <v>0</v>
      </c>
      <c r="J187" s="42">
        <f t="shared" si="21"/>
        <v>0</v>
      </c>
      <c r="K187" s="43">
        <f t="shared" si="15"/>
        <v>0</v>
      </c>
    </row>
    <row r="188" spans="1:11" s="44" customFormat="1" ht="27.75" customHeight="1" x14ac:dyDescent="0.3">
      <c r="A188" s="38" t="s">
        <v>23</v>
      </c>
      <c r="B188" s="38" t="s">
        <v>23</v>
      </c>
      <c r="C188" s="39">
        <v>1114115</v>
      </c>
      <c r="D188" s="40">
        <v>4</v>
      </c>
      <c r="E188" s="41" t="s">
        <v>27</v>
      </c>
      <c r="F188" s="42">
        <v>0</v>
      </c>
      <c r="G188" s="42">
        <v>0</v>
      </c>
      <c r="H188" s="42">
        <v>0</v>
      </c>
      <c r="I188" s="42">
        <v>0</v>
      </c>
      <c r="J188" s="42">
        <f t="shared" si="21"/>
        <v>0</v>
      </c>
      <c r="K188" s="43">
        <f t="shared" si="15"/>
        <v>0</v>
      </c>
    </row>
    <row r="189" spans="1:11" s="44" customFormat="1" ht="27.75" customHeight="1" x14ac:dyDescent="0.3">
      <c r="A189" s="38" t="s">
        <v>23</v>
      </c>
      <c r="B189" s="38" t="s">
        <v>23</v>
      </c>
      <c r="C189" s="39">
        <v>1114115</v>
      </c>
      <c r="D189" s="40">
        <v>5</v>
      </c>
      <c r="E189" s="41" t="s">
        <v>28</v>
      </c>
      <c r="F189" s="42">
        <v>0</v>
      </c>
      <c r="G189" s="42">
        <v>0</v>
      </c>
      <c r="H189" s="42">
        <v>0</v>
      </c>
      <c r="I189" s="42">
        <v>0</v>
      </c>
      <c r="J189" s="42">
        <f t="shared" si="21"/>
        <v>0</v>
      </c>
      <c r="K189" s="43">
        <f t="shared" si="15"/>
        <v>0</v>
      </c>
    </row>
    <row r="190" spans="1:11" s="44" customFormat="1" ht="27.75" customHeight="1" x14ac:dyDescent="0.3">
      <c r="A190" s="38" t="s">
        <v>23</v>
      </c>
      <c r="B190" s="38" t="s">
        <v>23</v>
      </c>
      <c r="C190" s="39">
        <v>1114115</v>
      </c>
      <c r="D190" s="40">
        <v>7</v>
      </c>
      <c r="E190" s="41" t="s">
        <v>29</v>
      </c>
      <c r="F190" s="42">
        <v>0</v>
      </c>
      <c r="G190" s="42">
        <v>0</v>
      </c>
      <c r="H190" s="42">
        <v>0</v>
      </c>
      <c r="I190" s="42">
        <v>0</v>
      </c>
      <c r="J190" s="42">
        <f t="shared" si="21"/>
        <v>0</v>
      </c>
      <c r="K190" s="43">
        <f t="shared" si="15"/>
        <v>0</v>
      </c>
    </row>
    <row r="191" spans="1:11" s="44" customFormat="1" ht="27.75" customHeight="1" x14ac:dyDescent="0.3">
      <c r="A191" s="38" t="s">
        <v>23</v>
      </c>
      <c r="B191" s="38" t="s">
        <v>23</v>
      </c>
      <c r="C191" s="39">
        <v>1114115</v>
      </c>
      <c r="D191" s="40">
        <v>9</v>
      </c>
      <c r="E191" s="41" t="s">
        <v>30</v>
      </c>
      <c r="F191" s="42">
        <v>0</v>
      </c>
      <c r="G191" s="42">
        <v>0</v>
      </c>
      <c r="H191" s="42">
        <v>0</v>
      </c>
      <c r="I191" s="42">
        <v>0</v>
      </c>
      <c r="J191" s="42">
        <f t="shared" si="21"/>
        <v>0</v>
      </c>
      <c r="K191" s="43">
        <f t="shared" si="15"/>
        <v>0</v>
      </c>
    </row>
    <row r="192" spans="1:11" s="7" customFormat="1" ht="27.75" customHeight="1" x14ac:dyDescent="0.3">
      <c r="A192" s="57" t="s">
        <v>21</v>
      </c>
      <c r="B192" s="57" t="s">
        <v>21</v>
      </c>
      <c r="C192" s="57" t="s">
        <v>21</v>
      </c>
      <c r="D192" s="34">
        <v>1114116</v>
      </c>
      <c r="E192" s="45" t="s">
        <v>54</v>
      </c>
      <c r="F192" s="46">
        <v>61999951.878000006</v>
      </c>
      <c r="G192" s="46">
        <v>62001644.590500005</v>
      </c>
      <c r="H192" s="46">
        <f>SUMIF($B$193:$B$199,"article",H193:H199)</f>
        <v>144146548</v>
      </c>
      <c r="I192" s="46">
        <f>SUMIF($B$193:$B$199,"article",I193:I199)</f>
        <v>8033150</v>
      </c>
      <c r="J192" s="46">
        <f>SUMIF($B$193:$B$199,"article",J193:J199)</f>
        <v>136113398</v>
      </c>
      <c r="K192" s="47">
        <f t="shared" si="15"/>
        <v>5.5729048745586332E-2</v>
      </c>
    </row>
    <row r="193" spans="1:11" s="44" customFormat="1" ht="27.75" customHeight="1" x14ac:dyDescent="0.3">
      <c r="A193" s="38" t="s">
        <v>23</v>
      </c>
      <c r="B193" s="38" t="s">
        <v>23</v>
      </c>
      <c r="C193" s="39">
        <v>1114116</v>
      </c>
      <c r="D193" s="40">
        <v>1</v>
      </c>
      <c r="E193" s="41" t="s">
        <v>24</v>
      </c>
      <c r="F193" s="42">
        <v>48350615.960000001</v>
      </c>
      <c r="G193" s="42">
        <v>48352592.620500006</v>
      </c>
      <c r="H193" s="42">
        <v>103708865</v>
      </c>
      <c r="I193" s="42">
        <v>8033150</v>
      </c>
      <c r="J193" s="42">
        <f t="shared" ref="J193:J199" si="22">H193-I193</f>
        <v>95675715</v>
      </c>
      <c r="K193" s="43">
        <f t="shared" si="15"/>
        <v>7.7458662767160749E-2</v>
      </c>
    </row>
    <row r="194" spans="1:11" s="44" customFormat="1" ht="27.75" customHeight="1" x14ac:dyDescent="0.3">
      <c r="A194" s="38" t="s">
        <v>23</v>
      </c>
      <c r="B194" s="38" t="s">
        <v>23</v>
      </c>
      <c r="C194" s="39">
        <v>1114116</v>
      </c>
      <c r="D194" s="40">
        <v>2</v>
      </c>
      <c r="E194" s="41" t="s">
        <v>25</v>
      </c>
      <c r="F194" s="42">
        <v>13649335.918000001</v>
      </c>
      <c r="G194" s="42">
        <v>13649051.970000001</v>
      </c>
      <c r="H194" s="42">
        <v>40437683</v>
      </c>
      <c r="I194" s="42">
        <v>0</v>
      </c>
      <c r="J194" s="42">
        <f t="shared" si="22"/>
        <v>40437683</v>
      </c>
      <c r="K194" s="43">
        <f t="shared" si="15"/>
        <v>0</v>
      </c>
    </row>
    <row r="195" spans="1:11" s="44" customFormat="1" ht="27.75" customHeight="1" x14ac:dyDescent="0.3">
      <c r="A195" s="38" t="s">
        <v>23</v>
      </c>
      <c r="B195" s="38" t="s">
        <v>23</v>
      </c>
      <c r="C195" s="39">
        <v>1114116</v>
      </c>
      <c r="D195" s="40">
        <v>3</v>
      </c>
      <c r="E195" s="41" t="s">
        <v>26</v>
      </c>
      <c r="F195" s="42">
        <v>0</v>
      </c>
      <c r="G195" s="42">
        <v>0</v>
      </c>
      <c r="H195" s="42">
        <v>0</v>
      </c>
      <c r="I195" s="42">
        <v>0</v>
      </c>
      <c r="J195" s="42">
        <f t="shared" si="22"/>
        <v>0</v>
      </c>
      <c r="K195" s="43">
        <f t="shared" si="15"/>
        <v>0</v>
      </c>
    </row>
    <row r="196" spans="1:11" s="44" customFormat="1" ht="27.75" customHeight="1" x14ac:dyDescent="0.3">
      <c r="A196" s="38" t="s">
        <v>23</v>
      </c>
      <c r="B196" s="38" t="s">
        <v>23</v>
      </c>
      <c r="C196" s="39">
        <v>1114116</v>
      </c>
      <c r="D196" s="40">
        <v>4</v>
      </c>
      <c r="E196" s="41" t="s">
        <v>27</v>
      </c>
      <c r="F196" s="42">
        <v>0</v>
      </c>
      <c r="G196" s="42">
        <v>0</v>
      </c>
      <c r="H196" s="42">
        <v>0</v>
      </c>
      <c r="I196" s="42">
        <v>0</v>
      </c>
      <c r="J196" s="42">
        <f t="shared" si="22"/>
        <v>0</v>
      </c>
      <c r="K196" s="43">
        <f t="shared" ref="K196:K259" si="23">IF(G196&lt;&gt;0,I196/H196,0)</f>
        <v>0</v>
      </c>
    </row>
    <row r="197" spans="1:11" s="44" customFormat="1" ht="27.75" customHeight="1" x14ac:dyDescent="0.3">
      <c r="A197" s="38" t="s">
        <v>23</v>
      </c>
      <c r="B197" s="38" t="s">
        <v>23</v>
      </c>
      <c r="C197" s="39">
        <v>1114116</v>
      </c>
      <c r="D197" s="40">
        <v>5</v>
      </c>
      <c r="E197" s="41" t="s">
        <v>28</v>
      </c>
      <c r="F197" s="42">
        <v>0</v>
      </c>
      <c r="G197" s="42">
        <v>0</v>
      </c>
      <c r="H197" s="42">
        <v>0</v>
      </c>
      <c r="I197" s="42">
        <v>0</v>
      </c>
      <c r="J197" s="42">
        <f t="shared" si="22"/>
        <v>0</v>
      </c>
      <c r="K197" s="43">
        <f t="shared" si="23"/>
        <v>0</v>
      </c>
    </row>
    <row r="198" spans="1:11" s="44" customFormat="1" ht="27.75" customHeight="1" x14ac:dyDescent="0.3">
      <c r="A198" s="38" t="s">
        <v>23</v>
      </c>
      <c r="B198" s="38" t="s">
        <v>23</v>
      </c>
      <c r="C198" s="39">
        <v>1114116</v>
      </c>
      <c r="D198" s="40">
        <v>7</v>
      </c>
      <c r="E198" s="41" t="s">
        <v>29</v>
      </c>
      <c r="F198" s="42">
        <v>0</v>
      </c>
      <c r="G198" s="42">
        <v>0</v>
      </c>
      <c r="H198" s="42">
        <v>0</v>
      </c>
      <c r="I198" s="42">
        <v>0</v>
      </c>
      <c r="J198" s="42">
        <f t="shared" si="22"/>
        <v>0</v>
      </c>
      <c r="K198" s="43">
        <f t="shared" si="23"/>
        <v>0</v>
      </c>
    </row>
    <row r="199" spans="1:11" s="44" customFormat="1" ht="27.75" customHeight="1" x14ac:dyDescent="0.3">
      <c r="A199" s="38" t="s">
        <v>23</v>
      </c>
      <c r="B199" s="38" t="s">
        <v>23</v>
      </c>
      <c r="C199" s="39">
        <v>1114116</v>
      </c>
      <c r="D199" s="40">
        <v>9</v>
      </c>
      <c r="E199" s="41" t="s">
        <v>30</v>
      </c>
      <c r="F199" s="42">
        <v>0</v>
      </c>
      <c r="G199" s="42">
        <v>0</v>
      </c>
      <c r="H199" s="42">
        <v>0</v>
      </c>
      <c r="I199" s="42">
        <v>0</v>
      </c>
      <c r="J199" s="42">
        <f t="shared" si="22"/>
        <v>0</v>
      </c>
      <c r="K199" s="43">
        <f t="shared" si="23"/>
        <v>0</v>
      </c>
    </row>
    <row r="200" spans="1:11" s="7" customFormat="1" ht="27.75" customHeight="1" x14ac:dyDescent="0.3">
      <c r="A200" s="38" t="s">
        <v>21</v>
      </c>
      <c r="B200" s="38" t="s">
        <v>21</v>
      </c>
      <c r="C200" s="38" t="s">
        <v>21</v>
      </c>
      <c r="D200" s="34">
        <v>1114117</v>
      </c>
      <c r="E200" s="45" t="s">
        <v>55</v>
      </c>
      <c r="F200" s="46">
        <v>35000000.038000003</v>
      </c>
      <c r="G200" s="46">
        <v>32124642.5</v>
      </c>
      <c r="H200" s="46">
        <f>SUMIF($B$201:$B$207,"article",H201:H207)</f>
        <v>65595785.000000015</v>
      </c>
      <c r="I200" s="46">
        <f>SUMIF($B$201:$B$207,"article",I201:I207)</f>
        <v>3836100</v>
      </c>
      <c r="J200" s="46">
        <f>SUMIF($B$201:$B$207,"article",J201:J207)</f>
        <v>61759685.000000015</v>
      </c>
      <c r="K200" s="47">
        <f t="shared" si="23"/>
        <v>5.8480891721929988E-2</v>
      </c>
    </row>
    <row r="201" spans="1:11" s="44" customFormat="1" ht="27.75" customHeight="1" x14ac:dyDescent="0.3">
      <c r="A201" s="38" t="s">
        <v>23</v>
      </c>
      <c r="B201" s="38" t="s">
        <v>23</v>
      </c>
      <c r="C201" s="39">
        <v>1114117</v>
      </c>
      <c r="D201" s="40">
        <v>1</v>
      </c>
      <c r="E201" s="41" t="s">
        <v>24</v>
      </c>
      <c r="F201" s="42">
        <v>19217409.999999996</v>
      </c>
      <c r="G201" s="42">
        <v>17724642.5</v>
      </c>
      <c r="H201" s="42">
        <v>34710991.000000007</v>
      </c>
      <c r="I201" s="42">
        <v>2520700</v>
      </c>
      <c r="J201" s="42">
        <f t="shared" ref="J201:J207" si="24">H201-I201</f>
        <v>32190291.000000007</v>
      </c>
      <c r="K201" s="43">
        <f t="shared" si="23"/>
        <v>7.261964949372951E-2</v>
      </c>
    </row>
    <row r="202" spans="1:11" s="44" customFormat="1" ht="27.75" customHeight="1" x14ac:dyDescent="0.3">
      <c r="A202" s="38" t="s">
        <v>23</v>
      </c>
      <c r="B202" s="38" t="s">
        <v>23</v>
      </c>
      <c r="C202" s="39">
        <v>1114117</v>
      </c>
      <c r="D202" s="40">
        <v>2</v>
      </c>
      <c r="E202" s="41" t="s">
        <v>25</v>
      </c>
      <c r="F202" s="42">
        <v>15782590.038000003</v>
      </c>
      <c r="G202" s="42">
        <v>14400000</v>
      </c>
      <c r="H202" s="42">
        <v>30884794.000000004</v>
      </c>
      <c r="I202" s="42">
        <v>1315400</v>
      </c>
      <c r="J202" s="42">
        <f t="shared" si="24"/>
        <v>29569394.000000004</v>
      </c>
      <c r="K202" s="43">
        <f t="shared" si="23"/>
        <v>4.2590538243512319E-2</v>
      </c>
    </row>
    <row r="203" spans="1:11" s="44" customFormat="1" ht="27.75" customHeight="1" x14ac:dyDescent="0.3">
      <c r="A203" s="38" t="s">
        <v>23</v>
      </c>
      <c r="B203" s="38" t="s">
        <v>23</v>
      </c>
      <c r="C203" s="39">
        <v>1114117</v>
      </c>
      <c r="D203" s="40">
        <v>3</v>
      </c>
      <c r="E203" s="41" t="s">
        <v>26</v>
      </c>
      <c r="F203" s="42">
        <v>0</v>
      </c>
      <c r="G203" s="42">
        <v>0</v>
      </c>
      <c r="H203" s="42">
        <v>0</v>
      </c>
      <c r="I203" s="42">
        <v>0</v>
      </c>
      <c r="J203" s="42">
        <f t="shared" si="24"/>
        <v>0</v>
      </c>
      <c r="K203" s="43">
        <f t="shared" si="23"/>
        <v>0</v>
      </c>
    </row>
    <row r="204" spans="1:11" s="44" customFormat="1" ht="27.75" customHeight="1" x14ac:dyDescent="0.3">
      <c r="A204" s="38" t="s">
        <v>23</v>
      </c>
      <c r="B204" s="38" t="s">
        <v>23</v>
      </c>
      <c r="C204" s="39">
        <v>1114117</v>
      </c>
      <c r="D204" s="40">
        <v>4</v>
      </c>
      <c r="E204" s="41" t="s">
        <v>27</v>
      </c>
      <c r="F204" s="42">
        <v>0</v>
      </c>
      <c r="G204" s="42">
        <v>0</v>
      </c>
      <c r="H204" s="42">
        <v>0</v>
      </c>
      <c r="I204" s="42">
        <v>0</v>
      </c>
      <c r="J204" s="42">
        <f t="shared" si="24"/>
        <v>0</v>
      </c>
      <c r="K204" s="43">
        <f t="shared" si="23"/>
        <v>0</v>
      </c>
    </row>
    <row r="205" spans="1:11" s="44" customFormat="1" ht="27.75" customHeight="1" x14ac:dyDescent="0.3">
      <c r="A205" s="38" t="s">
        <v>23</v>
      </c>
      <c r="B205" s="38" t="s">
        <v>23</v>
      </c>
      <c r="C205" s="39">
        <v>1114117</v>
      </c>
      <c r="D205" s="40">
        <v>5</v>
      </c>
      <c r="E205" s="41" t="s">
        <v>28</v>
      </c>
      <c r="F205" s="42">
        <v>0</v>
      </c>
      <c r="G205" s="42">
        <v>0</v>
      </c>
      <c r="H205" s="42">
        <v>0</v>
      </c>
      <c r="I205" s="42">
        <v>0</v>
      </c>
      <c r="J205" s="42">
        <f t="shared" si="24"/>
        <v>0</v>
      </c>
      <c r="K205" s="43">
        <f t="shared" si="23"/>
        <v>0</v>
      </c>
    </row>
    <row r="206" spans="1:11" s="44" customFormat="1" ht="27.75" customHeight="1" x14ac:dyDescent="0.3">
      <c r="A206" s="38" t="s">
        <v>23</v>
      </c>
      <c r="B206" s="38" t="s">
        <v>23</v>
      </c>
      <c r="C206" s="39">
        <v>1114117</v>
      </c>
      <c r="D206" s="40">
        <v>7</v>
      </c>
      <c r="E206" s="41" t="s">
        <v>29</v>
      </c>
      <c r="F206" s="42">
        <v>0</v>
      </c>
      <c r="G206" s="42">
        <v>0</v>
      </c>
      <c r="H206" s="42">
        <v>0</v>
      </c>
      <c r="I206" s="42">
        <v>0</v>
      </c>
      <c r="J206" s="42">
        <f t="shared" si="24"/>
        <v>0</v>
      </c>
      <c r="K206" s="43">
        <f t="shared" si="23"/>
        <v>0</v>
      </c>
    </row>
    <row r="207" spans="1:11" s="44" customFormat="1" ht="27.75" customHeight="1" x14ac:dyDescent="0.3">
      <c r="A207" s="38" t="s">
        <v>23</v>
      </c>
      <c r="B207" s="38" t="s">
        <v>23</v>
      </c>
      <c r="C207" s="39">
        <v>1114117</v>
      </c>
      <c r="D207" s="40">
        <v>9</v>
      </c>
      <c r="E207" s="41" t="s">
        <v>30</v>
      </c>
      <c r="F207" s="42">
        <v>0</v>
      </c>
      <c r="G207" s="42">
        <v>0</v>
      </c>
      <c r="H207" s="42">
        <v>0</v>
      </c>
      <c r="I207" s="42">
        <v>0</v>
      </c>
      <c r="J207" s="42">
        <f t="shared" si="24"/>
        <v>0</v>
      </c>
      <c r="K207" s="43">
        <f t="shared" si="23"/>
        <v>0</v>
      </c>
    </row>
    <row r="208" spans="1:11" s="7" customFormat="1" ht="27.75" customHeight="1" x14ac:dyDescent="0.3">
      <c r="A208" s="38" t="s">
        <v>21</v>
      </c>
      <c r="B208" s="38" t="s">
        <v>21</v>
      </c>
      <c r="C208" s="38" t="s">
        <v>21</v>
      </c>
      <c r="D208" s="34">
        <v>1114118</v>
      </c>
      <c r="E208" s="58" t="s">
        <v>56</v>
      </c>
      <c r="F208" s="46">
        <v>7740558.1220000004</v>
      </c>
      <c r="G208" s="46">
        <v>6365390</v>
      </c>
      <c r="H208" s="46">
        <f>SUMIF($B$209:$B$215,"article",H209:H215)</f>
        <v>14223800.460000001</v>
      </c>
      <c r="I208" s="46">
        <f>SUMIF($B$209:$B$215,"article",I209:I215)</f>
        <v>1286700</v>
      </c>
      <c r="J208" s="46">
        <f>SUMIF($B$209:$B$215,"article",J209:J215)</f>
        <v>12937100.460000001</v>
      </c>
      <c r="K208" s="47">
        <f t="shared" si="23"/>
        <v>9.0461055300827806E-2</v>
      </c>
    </row>
    <row r="209" spans="1:11" s="44" customFormat="1" ht="27.75" customHeight="1" x14ac:dyDescent="0.3">
      <c r="A209" s="38" t="s">
        <v>23</v>
      </c>
      <c r="B209" s="38" t="s">
        <v>23</v>
      </c>
      <c r="C209" s="39">
        <v>1114118</v>
      </c>
      <c r="D209" s="40">
        <v>1</v>
      </c>
      <c r="E209" s="41" t="s">
        <v>24</v>
      </c>
      <c r="F209" s="42">
        <v>7255598.1600000001</v>
      </c>
      <c r="G209" s="42">
        <v>6365390</v>
      </c>
      <c r="H209" s="42">
        <v>14223800.460000001</v>
      </c>
      <c r="I209" s="42">
        <v>1286700</v>
      </c>
      <c r="J209" s="42">
        <f t="shared" ref="J209:J215" si="25">H209-I209</f>
        <v>12937100.460000001</v>
      </c>
      <c r="K209" s="43">
        <f t="shared" si="23"/>
        <v>9.0461055300827806E-2</v>
      </c>
    </row>
    <row r="210" spans="1:11" s="44" customFormat="1" ht="27.75" customHeight="1" x14ac:dyDescent="0.3">
      <c r="A210" s="38" t="s">
        <v>23</v>
      </c>
      <c r="B210" s="38" t="s">
        <v>23</v>
      </c>
      <c r="C210" s="39">
        <v>1114118</v>
      </c>
      <c r="D210" s="40">
        <v>2</v>
      </c>
      <c r="E210" s="41" t="s">
        <v>25</v>
      </c>
      <c r="F210" s="42">
        <v>484959.96200000006</v>
      </c>
      <c r="G210" s="42">
        <v>0</v>
      </c>
      <c r="H210" s="42">
        <v>0</v>
      </c>
      <c r="I210" s="42">
        <v>0</v>
      </c>
      <c r="J210" s="42">
        <f t="shared" si="25"/>
        <v>0</v>
      </c>
      <c r="K210" s="43">
        <f t="shared" si="23"/>
        <v>0</v>
      </c>
    </row>
    <row r="211" spans="1:11" s="44" customFormat="1" ht="27.75" customHeight="1" x14ac:dyDescent="0.3">
      <c r="A211" s="38" t="s">
        <v>23</v>
      </c>
      <c r="B211" s="38" t="s">
        <v>23</v>
      </c>
      <c r="C211" s="39">
        <v>1114118</v>
      </c>
      <c r="D211" s="40">
        <v>3</v>
      </c>
      <c r="E211" s="41" t="s">
        <v>26</v>
      </c>
      <c r="F211" s="42">
        <v>0</v>
      </c>
      <c r="G211" s="42">
        <v>0</v>
      </c>
      <c r="H211" s="42">
        <v>0</v>
      </c>
      <c r="I211" s="42">
        <v>0</v>
      </c>
      <c r="J211" s="42">
        <f t="shared" si="25"/>
        <v>0</v>
      </c>
      <c r="K211" s="43">
        <f t="shared" si="23"/>
        <v>0</v>
      </c>
    </row>
    <row r="212" spans="1:11" s="44" customFormat="1" ht="27.75" customHeight="1" x14ac:dyDescent="0.3">
      <c r="A212" s="38" t="s">
        <v>23</v>
      </c>
      <c r="B212" s="38" t="s">
        <v>23</v>
      </c>
      <c r="C212" s="39">
        <v>1114118</v>
      </c>
      <c r="D212" s="40">
        <v>4</v>
      </c>
      <c r="E212" s="41" t="s">
        <v>27</v>
      </c>
      <c r="F212" s="42">
        <v>0</v>
      </c>
      <c r="G212" s="42">
        <v>0</v>
      </c>
      <c r="H212" s="42">
        <v>0</v>
      </c>
      <c r="I212" s="42">
        <v>0</v>
      </c>
      <c r="J212" s="42">
        <f t="shared" si="25"/>
        <v>0</v>
      </c>
      <c r="K212" s="43">
        <f t="shared" si="23"/>
        <v>0</v>
      </c>
    </row>
    <row r="213" spans="1:11" s="44" customFormat="1" ht="27.75" customHeight="1" x14ac:dyDescent="0.3">
      <c r="A213" s="38" t="s">
        <v>23</v>
      </c>
      <c r="B213" s="38" t="s">
        <v>23</v>
      </c>
      <c r="C213" s="39">
        <v>1114118</v>
      </c>
      <c r="D213" s="40">
        <v>5</v>
      </c>
      <c r="E213" s="41" t="s">
        <v>28</v>
      </c>
      <c r="F213" s="42">
        <v>0</v>
      </c>
      <c r="G213" s="42">
        <v>0</v>
      </c>
      <c r="H213" s="42">
        <v>0</v>
      </c>
      <c r="I213" s="42">
        <v>0</v>
      </c>
      <c r="J213" s="42">
        <f t="shared" si="25"/>
        <v>0</v>
      </c>
      <c r="K213" s="43">
        <f t="shared" si="23"/>
        <v>0</v>
      </c>
    </row>
    <row r="214" spans="1:11" s="44" customFormat="1" ht="27.75" customHeight="1" x14ac:dyDescent="0.3">
      <c r="A214" s="38" t="s">
        <v>23</v>
      </c>
      <c r="B214" s="38" t="s">
        <v>23</v>
      </c>
      <c r="C214" s="39">
        <v>1114118</v>
      </c>
      <c r="D214" s="40">
        <v>7</v>
      </c>
      <c r="E214" s="41" t="s">
        <v>29</v>
      </c>
      <c r="F214" s="42">
        <v>0</v>
      </c>
      <c r="G214" s="42">
        <v>0</v>
      </c>
      <c r="H214" s="42">
        <v>0</v>
      </c>
      <c r="I214" s="42">
        <v>0</v>
      </c>
      <c r="J214" s="42">
        <f t="shared" si="25"/>
        <v>0</v>
      </c>
      <c r="K214" s="43">
        <f t="shared" si="23"/>
        <v>0</v>
      </c>
    </row>
    <row r="215" spans="1:11" s="44" customFormat="1" ht="27.75" customHeight="1" x14ac:dyDescent="0.3">
      <c r="A215" s="38" t="s">
        <v>23</v>
      </c>
      <c r="B215" s="38" t="s">
        <v>23</v>
      </c>
      <c r="C215" s="39">
        <v>1114118</v>
      </c>
      <c r="D215" s="40">
        <v>9</v>
      </c>
      <c r="E215" s="41" t="s">
        <v>30</v>
      </c>
      <c r="F215" s="42">
        <v>0</v>
      </c>
      <c r="G215" s="42">
        <v>0</v>
      </c>
      <c r="H215" s="42">
        <v>0</v>
      </c>
      <c r="I215" s="42">
        <v>0</v>
      </c>
      <c r="J215" s="42">
        <f t="shared" si="25"/>
        <v>0</v>
      </c>
      <c r="K215" s="43">
        <f t="shared" si="23"/>
        <v>0</v>
      </c>
    </row>
    <row r="216" spans="1:11" s="7" customFormat="1" ht="27.75" customHeight="1" x14ac:dyDescent="0.3">
      <c r="A216" s="38" t="s">
        <v>21</v>
      </c>
      <c r="B216" s="38" t="s">
        <v>21</v>
      </c>
      <c r="C216" s="38" t="s">
        <v>21</v>
      </c>
      <c r="D216" s="34">
        <v>1114119</v>
      </c>
      <c r="E216" s="45" t="s">
        <v>57</v>
      </c>
      <c r="F216" s="46">
        <v>60000001.001999997</v>
      </c>
      <c r="G216" s="46">
        <v>55148086.818999998</v>
      </c>
      <c r="H216" s="46">
        <f>SUMIF($B$217:$B$223,"article",H217:H223)</f>
        <v>111998493.83999999</v>
      </c>
      <c r="I216" s="46">
        <f>SUMIF($B$217:$B$223,"article",I217:I223)</f>
        <v>6094000</v>
      </c>
      <c r="J216" s="46">
        <f>SUMIF($B$217:$B$223,"article",J217:J223)</f>
        <v>105904493.83999999</v>
      </c>
      <c r="K216" s="47">
        <f t="shared" si="23"/>
        <v>5.4411446003067077E-2</v>
      </c>
    </row>
    <row r="217" spans="1:11" s="44" customFormat="1" ht="27.75" customHeight="1" x14ac:dyDescent="0.3">
      <c r="A217" s="38" t="s">
        <v>23</v>
      </c>
      <c r="B217" s="38" t="s">
        <v>23</v>
      </c>
      <c r="C217" s="39">
        <v>1114119</v>
      </c>
      <c r="D217" s="40">
        <v>1</v>
      </c>
      <c r="E217" s="41" t="s">
        <v>24</v>
      </c>
      <c r="F217" s="42">
        <v>46304432.869999997</v>
      </c>
      <c r="G217" s="42">
        <v>43270921.818999998</v>
      </c>
      <c r="H217" s="42">
        <v>72762417.839999989</v>
      </c>
      <c r="I217" s="42">
        <v>6094000</v>
      </c>
      <c r="J217" s="42">
        <f t="shared" ref="J217:J223" si="26">H217-I217</f>
        <v>66668417.839999989</v>
      </c>
      <c r="K217" s="43">
        <f t="shared" si="23"/>
        <v>8.3752027226477344E-2</v>
      </c>
    </row>
    <row r="218" spans="1:11" s="44" customFormat="1" ht="27.75" customHeight="1" x14ac:dyDescent="0.3">
      <c r="A218" s="38" t="s">
        <v>23</v>
      </c>
      <c r="B218" s="38" t="s">
        <v>23</v>
      </c>
      <c r="C218" s="39">
        <v>1114119</v>
      </c>
      <c r="D218" s="40">
        <v>2</v>
      </c>
      <c r="E218" s="41" t="s">
        <v>25</v>
      </c>
      <c r="F218" s="42">
        <v>13695568.131999999</v>
      </c>
      <c r="G218" s="42">
        <v>11877165</v>
      </c>
      <c r="H218" s="42">
        <v>39236076</v>
      </c>
      <c r="I218" s="42">
        <v>0</v>
      </c>
      <c r="J218" s="42">
        <f t="shared" si="26"/>
        <v>39236076</v>
      </c>
      <c r="K218" s="43">
        <f t="shared" si="23"/>
        <v>0</v>
      </c>
    </row>
    <row r="219" spans="1:11" s="44" customFormat="1" ht="27.75" customHeight="1" x14ac:dyDescent="0.3">
      <c r="A219" s="38" t="s">
        <v>23</v>
      </c>
      <c r="B219" s="38" t="s">
        <v>23</v>
      </c>
      <c r="C219" s="39">
        <v>1114119</v>
      </c>
      <c r="D219" s="40">
        <v>3</v>
      </c>
      <c r="E219" s="41" t="s">
        <v>26</v>
      </c>
      <c r="F219" s="42">
        <v>0</v>
      </c>
      <c r="G219" s="42">
        <v>0</v>
      </c>
      <c r="H219" s="42">
        <v>0</v>
      </c>
      <c r="I219" s="42">
        <v>0</v>
      </c>
      <c r="J219" s="42">
        <f t="shared" si="26"/>
        <v>0</v>
      </c>
      <c r="K219" s="43">
        <f t="shared" si="23"/>
        <v>0</v>
      </c>
    </row>
    <row r="220" spans="1:11" s="44" customFormat="1" ht="27.75" customHeight="1" x14ac:dyDescent="0.3">
      <c r="A220" s="38" t="s">
        <v>23</v>
      </c>
      <c r="B220" s="38" t="s">
        <v>23</v>
      </c>
      <c r="C220" s="39">
        <v>1114119</v>
      </c>
      <c r="D220" s="40">
        <v>4</v>
      </c>
      <c r="E220" s="41" t="s">
        <v>27</v>
      </c>
      <c r="F220" s="42">
        <v>0</v>
      </c>
      <c r="G220" s="42">
        <v>0</v>
      </c>
      <c r="H220" s="42">
        <v>0</v>
      </c>
      <c r="I220" s="42">
        <v>0</v>
      </c>
      <c r="J220" s="42">
        <f t="shared" si="26"/>
        <v>0</v>
      </c>
      <c r="K220" s="43">
        <f t="shared" si="23"/>
        <v>0</v>
      </c>
    </row>
    <row r="221" spans="1:11" s="44" customFormat="1" ht="27.75" customHeight="1" x14ac:dyDescent="0.3">
      <c r="A221" s="38" t="s">
        <v>23</v>
      </c>
      <c r="B221" s="38" t="s">
        <v>23</v>
      </c>
      <c r="C221" s="39">
        <v>1114119</v>
      </c>
      <c r="D221" s="40">
        <v>5</v>
      </c>
      <c r="E221" s="41" t="s">
        <v>28</v>
      </c>
      <c r="F221" s="42">
        <v>0</v>
      </c>
      <c r="G221" s="42">
        <v>0</v>
      </c>
      <c r="H221" s="42">
        <v>0</v>
      </c>
      <c r="I221" s="42">
        <v>0</v>
      </c>
      <c r="J221" s="42">
        <f t="shared" si="26"/>
        <v>0</v>
      </c>
      <c r="K221" s="43">
        <f t="shared" si="23"/>
        <v>0</v>
      </c>
    </row>
    <row r="222" spans="1:11" s="44" customFormat="1" ht="27.75" customHeight="1" x14ac:dyDescent="0.3">
      <c r="A222" s="38" t="s">
        <v>23</v>
      </c>
      <c r="B222" s="38" t="s">
        <v>23</v>
      </c>
      <c r="C222" s="39">
        <v>1114119</v>
      </c>
      <c r="D222" s="40">
        <v>7</v>
      </c>
      <c r="E222" s="41" t="s">
        <v>29</v>
      </c>
      <c r="F222" s="42">
        <v>0</v>
      </c>
      <c r="G222" s="42">
        <v>0</v>
      </c>
      <c r="H222" s="42">
        <v>0</v>
      </c>
      <c r="I222" s="42">
        <v>0</v>
      </c>
      <c r="J222" s="42">
        <f t="shared" si="26"/>
        <v>0</v>
      </c>
      <c r="K222" s="43">
        <f t="shared" si="23"/>
        <v>0</v>
      </c>
    </row>
    <row r="223" spans="1:11" s="44" customFormat="1" ht="27.75" customHeight="1" x14ac:dyDescent="0.3">
      <c r="A223" s="38" t="s">
        <v>23</v>
      </c>
      <c r="B223" s="38" t="s">
        <v>23</v>
      </c>
      <c r="C223" s="39">
        <v>1114119</v>
      </c>
      <c r="D223" s="40">
        <v>9</v>
      </c>
      <c r="E223" s="41" t="s">
        <v>30</v>
      </c>
      <c r="F223" s="42">
        <v>0</v>
      </c>
      <c r="G223" s="42">
        <v>0</v>
      </c>
      <c r="H223" s="42">
        <v>0</v>
      </c>
      <c r="I223" s="42">
        <v>0</v>
      </c>
      <c r="J223" s="42">
        <f t="shared" si="26"/>
        <v>0</v>
      </c>
      <c r="K223" s="43">
        <f t="shared" si="23"/>
        <v>0</v>
      </c>
    </row>
    <row r="224" spans="1:11" s="7" customFormat="1" ht="27.75" customHeight="1" x14ac:dyDescent="0.3">
      <c r="A224" s="38" t="s">
        <v>21</v>
      </c>
      <c r="B224" s="38" t="s">
        <v>21</v>
      </c>
      <c r="C224" s="38" t="s">
        <v>21</v>
      </c>
      <c r="D224" s="34">
        <v>1114120</v>
      </c>
      <c r="E224" s="45" t="s">
        <v>58</v>
      </c>
      <c r="F224" s="46">
        <v>4994417.0360000003</v>
      </c>
      <c r="G224" s="46">
        <v>2619730</v>
      </c>
      <c r="H224" s="46">
        <f>SUMIF($B$225:$B$227,"article",H225:H227)</f>
        <v>1766099.0000000002</v>
      </c>
      <c r="I224" s="46">
        <f>SUMIF($B$225:$B$227,"article",I225:I227)</f>
        <v>0</v>
      </c>
      <c r="J224" s="46">
        <f>SUMIF($B$225:$B$227,"article",J225:J227)</f>
        <v>1766099.0000000002</v>
      </c>
      <c r="K224" s="47">
        <f t="shared" si="23"/>
        <v>0</v>
      </c>
    </row>
    <row r="225" spans="1:11" s="44" customFormat="1" ht="27.75" customHeight="1" x14ac:dyDescent="0.3">
      <c r="A225" s="38" t="s">
        <v>23</v>
      </c>
      <c r="B225" s="38" t="s">
        <v>23</v>
      </c>
      <c r="C225" s="39">
        <v>1114120</v>
      </c>
      <c r="D225" s="40">
        <v>1</v>
      </c>
      <c r="E225" s="41" t="s">
        <v>24</v>
      </c>
      <c r="F225" s="42">
        <v>119730</v>
      </c>
      <c r="G225" s="42">
        <v>119730</v>
      </c>
      <c r="H225" s="42">
        <v>119730</v>
      </c>
      <c r="I225" s="42">
        <v>0</v>
      </c>
      <c r="J225" s="42">
        <f>H225-I225</f>
        <v>119730</v>
      </c>
      <c r="K225" s="43">
        <f t="shared" si="23"/>
        <v>0</v>
      </c>
    </row>
    <row r="226" spans="1:11" s="44" customFormat="1" ht="27.75" customHeight="1" x14ac:dyDescent="0.3">
      <c r="A226" s="38" t="s">
        <v>23</v>
      </c>
      <c r="B226" s="38" t="s">
        <v>23</v>
      </c>
      <c r="C226" s="39">
        <v>1114120</v>
      </c>
      <c r="D226" s="40">
        <v>2</v>
      </c>
      <c r="E226" s="41" t="s">
        <v>25</v>
      </c>
      <c r="F226" s="42">
        <v>4874687.0360000003</v>
      </c>
      <c r="G226" s="42">
        <v>2500000</v>
      </c>
      <c r="H226" s="42">
        <v>1646369.0000000002</v>
      </c>
      <c r="I226" s="42">
        <v>0</v>
      </c>
      <c r="J226" s="42">
        <f>H226-I226</f>
        <v>1646369.0000000002</v>
      </c>
      <c r="K226" s="43">
        <f t="shared" si="23"/>
        <v>0</v>
      </c>
    </row>
    <row r="227" spans="1:11" s="44" customFormat="1" ht="27.75" customHeight="1" x14ac:dyDescent="0.3">
      <c r="A227" s="38" t="s">
        <v>23</v>
      </c>
      <c r="B227" s="38" t="s">
        <v>23</v>
      </c>
      <c r="C227" s="39">
        <v>1114120</v>
      </c>
      <c r="D227" s="40">
        <v>7</v>
      </c>
      <c r="E227" s="41" t="s">
        <v>29</v>
      </c>
      <c r="F227" s="42">
        <v>0</v>
      </c>
      <c r="G227" s="42">
        <v>0</v>
      </c>
      <c r="H227" s="42">
        <v>0</v>
      </c>
      <c r="I227" s="42">
        <v>0</v>
      </c>
      <c r="J227" s="42">
        <f>H227-I227</f>
        <v>0</v>
      </c>
      <c r="K227" s="43">
        <f t="shared" si="23"/>
        <v>0</v>
      </c>
    </row>
    <row r="228" spans="1:11" s="7" customFormat="1" ht="27.75" customHeight="1" x14ac:dyDescent="0.3">
      <c r="A228" s="33" t="s">
        <v>21</v>
      </c>
      <c r="B228" s="33" t="s">
        <v>21</v>
      </c>
      <c r="C228" s="33" t="s">
        <v>21</v>
      </c>
      <c r="D228" s="34">
        <v>1114121</v>
      </c>
      <c r="E228" s="45" t="s">
        <v>59</v>
      </c>
      <c r="F228" s="46">
        <v>210015128.676</v>
      </c>
      <c r="G228" s="46">
        <v>496150182.18000007</v>
      </c>
      <c r="H228" s="46">
        <f>SUMIF($B$229:$B$231,"article",H229:H231)</f>
        <v>0.35200001299381256</v>
      </c>
      <c r="I228" s="46">
        <f>SUMIF($B$229:$B$231,"article",I229:I231)</f>
        <v>0</v>
      </c>
      <c r="J228" s="46">
        <f>SUMIF($B$229:$B$231,"article",J229:J231)</f>
        <v>0.35200001299381256</v>
      </c>
      <c r="K228" s="47">
        <f t="shared" si="23"/>
        <v>0</v>
      </c>
    </row>
    <row r="229" spans="1:11" s="44" customFormat="1" ht="27.75" customHeight="1" x14ac:dyDescent="0.3">
      <c r="A229" s="38" t="s">
        <v>23</v>
      </c>
      <c r="B229" s="38" t="s">
        <v>23</v>
      </c>
      <c r="C229" s="39">
        <v>1114121</v>
      </c>
      <c r="D229" s="40">
        <v>1</v>
      </c>
      <c r="E229" s="41" t="s">
        <v>24</v>
      </c>
      <c r="F229" s="42">
        <v>136464798.64000002</v>
      </c>
      <c r="G229" s="42">
        <v>418259348.18000007</v>
      </c>
      <c r="H229" s="42">
        <v>0</v>
      </c>
      <c r="I229" s="42">
        <v>0</v>
      </c>
      <c r="J229" s="42">
        <f>H229-I229</f>
        <v>0</v>
      </c>
      <c r="K229" s="43" t="e">
        <f t="shared" si="23"/>
        <v>#DIV/0!</v>
      </c>
    </row>
    <row r="230" spans="1:11" s="44" customFormat="1" ht="27.75" customHeight="1" x14ac:dyDescent="0.3">
      <c r="A230" s="38" t="s">
        <v>23</v>
      </c>
      <c r="B230" s="38" t="s">
        <v>23</v>
      </c>
      <c r="C230" s="39">
        <v>1114121</v>
      </c>
      <c r="D230" s="40">
        <v>2</v>
      </c>
      <c r="E230" s="41" t="s">
        <v>25</v>
      </c>
      <c r="F230" s="42">
        <v>73550330.035999998</v>
      </c>
      <c r="G230" s="42">
        <v>77890834</v>
      </c>
      <c r="H230" s="42">
        <v>0.35200001299381256</v>
      </c>
      <c r="I230" s="42">
        <v>0</v>
      </c>
      <c r="J230" s="42">
        <f>H230-I230</f>
        <v>0.35200001299381256</v>
      </c>
      <c r="K230" s="43">
        <f t="shared" si="23"/>
        <v>0</v>
      </c>
    </row>
    <row r="231" spans="1:11" s="44" customFormat="1" ht="27.75" customHeight="1" x14ac:dyDescent="0.3">
      <c r="A231" s="38" t="s">
        <v>23</v>
      </c>
      <c r="B231" s="38" t="s">
        <v>23</v>
      </c>
      <c r="C231" s="39">
        <v>1114121</v>
      </c>
      <c r="D231" s="40">
        <v>7</v>
      </c>
      <c r="E231" s="41" t="s">
        <v>29</v>
      </c>
      <c r="F231" s="42">
        <v>0</v>
      </c>
      <c r="G231" s="42">
        <v>0</v>
      </c>
      <c r="H231" s="42">
        <v>0</v>
      </c>
      <c r="I231" s="42">
        <v>0</v>
      </c>
      <c r="J231" s="42">
        <f>H231-I231</f>
        <v>0</v>
      </c>
      <c r="K231" s="43">
        <f t="shared" si="23"/>
        <v>0</v>
      </c>
    </row>
    <row r="232" spans="1:11" s="7" customFormat="1" ht="27.75" customHeight="1" x14ac:dyDescent="0.3">
      <c r="A232" s="33" t="s">
        <v>21</v>
      </c>
      <c r="B232" s="33" t="s">
        <v>21</v>
      </c>
      <c r="C232" s="33" t="s">
        <v>21</v>
      </c>
      <c r="D232" s="34">
        <v>1114122</v>
      </c>
      <c r="E232" s="45" t="s">
        <v>60</v>
      </c>
      <c r="F232" s="46">
        <v>64000000.039999999</v>
      </c>
      <c r="G232" s="46">
        <v>72534715.179999992</v>
      </c>
      <c r="H232" s="46">
        <f>SUMIF($B$237:$B$239,"article",H233:H235)</f>
        <v>142374472.5</v>
      </c>
      <c r="I232" s="46">
        <f>SUMIF($B$237:$B$239,"article",I233:I235)</f>
        <v>964700</v>
      </c>
      <c r="J232" s="46">
        <f>SUMIF($B$237:$B$239,"article",J233:J235)</f>
        <v>141409772.5</v>
      </c>
      <c r="K232" s="47">
        <f t="shared" si="23"/>
        <v>6.7757933220788579E-3</v>
      </c>
    </row>
    <row r="233" spans="1:11" s="44" customFormat="1" ht="27.75" customHeight="1" x14ac:dyDescent="0.3">
      <c r="A233" s="38" t="s">
        <v>23</v>
      </c>
      <c r="B233" s="38" t="s">
        <v>23</v>
      </c>
      <c r="C233" s="39">
        <v>1114122</v>
      </c>
      <c r="D233" s="40">
        <v>1</v>
      </c>
      <c r="E233" s="41" t="s">
        <v>24</v>
      </c>
      <c r="F233" s="42">
        <v>52722683.039999999</v>
      </c>
      <c r="G233" s="42">
        <v>61571062.049999997</v>
      </c>
      <c r="H233" s="42">
        <v>127701683.49999999</v>
      </c>
      <c r="I233" s="42">
        <v>964700</v>
      </c>
      <c r="J233" s="42">
        <f>H233-I233</f>
        <v>126736983.49999999</v>
      </c>
      <c r="K233" s="43">
        <f t="shared" si="23"/>
        <v>7.5543248417707827E-3</v>
      </c>
    </row>
    <row r="234" spans="1:11" s="44" customFormat="1" ht="27.75" customHeight="1" x14ac:dyDescent="0.3">
      <c r="A234" s="38" t="s">
        <v>23</v>
      </c>
      <c r="B234" s="38" t="s">
        <v>23</v>
      </c>
      <c r="C234" s="39">
        <v>1114122</v>
      </c>
      <c r="D234" s="40">
        <v>2</v>
      </c>
      <c r="E234" s="41" t="s">
        <v>25</v>
      </c>
      <c r="F234" s="42">
        <v>11277317</v>
      </c>
      <c r="G234" s="42">
        <v>10963653.129999999</v>
      </c>
      <c r="H234" s="42">
        <v>14672789</v>
      </c>
      <c r="I234" s="42">
        <v>0</v>
      </c>
      <c r="J234" s="42">
        <f>H234-I234</f>
        <v>14672789</v>
      </c>
      <c r="K234" s="43">
        <f t="shared" si="23"/>
        <v>0</v>
      </c>
    </row>
    <row r="235" spans="1:11" s="44" customFormat="1" ht="27.75" customHeight="1" x14ac:dyDescent="0.3">
      <c r="A235" s="38" t="s">
        <v>23</v>
      </c>
      <c r="B235" s="38" t="s">
        <v>23</v>
      </c>
      <c r="C235" s="39">
        <v>1114122</v>
      </c>
      <c r="D235" s="40">
        <v>7</v>
      </c>
      <c r="E235" s="41" t="s">
        <v>29</v>
      </c>
      <c r="F235" s="42">
        <v>0</v>
      </c>
      <c r="G235" s="42">
        <v>0</v>
      </c>
      <c r="H235" s="42">
        <v>0</v>
      </c>
      <c r="I235" s="42">
        <v>0</v>
      </c>
      <c r="J235" s="42">
        <f>H235-I235</f>
        <v>0</v>
      </c>
      <c r="K235" s="43">
        <f t="shared" si="23"/>
        <v>0</v>
      </c>
    </row>
    <row r="236" spans="1:11" s="7" customFormat="1" ht="27.75" customHeight="1" x14ac:dyDescent="0.3">
      <c r="A236" s="33" t="s">
        <v>21</v>
      </c>
      <c r="B236" s="33" t="s">
        <v>21</v>
      </c>
      <c r="C236" s="33" t="s">
        <v>21</v>
      </c>
      <c r="D236" s="34">
        <v>1114123</v>
      </c>
      <c r="E236" s="45" t="s">
        <v>61</v>
      </c>
      <c r="F236" s="46">
        <v>0</v>
      </c>
      <c r="G236" s="46">
        <v>25000000</v>
      </c>
      <c r="H236" s="46">
        <f>SUMIF($B$237:$B$239,"article",H237:H239)</f>
        <v>52085227.600000009</v>
      </c>
      <c r="I236" s="46">
        <f>SUMIF($B$237:$B$239,"article",I237:I239)</f>
        <v>473400</v>
      </c>
      <c r="J236" s="46">
        <f>SUMIF($B$237:$B$239,"article",J237:J239)</f>
        <v>51611827.600000009</v>
      </c>
      <c r="K236" s="47">
        <f t="shared" si="23"/>
        <v>9.0889494356361407E-3</v>
      </c>
    </row>
    <row r="237" spans="1:11" s="44" customFormat="1" ht="27.75" customHeight="1" x14ac:dyDescent="0.3">
      <c r="A237" s="38" t="s">
        <v>23</v>
      </c>
      <c r="B237" s="38" t="s">
        <v>23</v>
      </c>
      <c r="C237" s="39">
        <v>1114123</v>
      </c>
      <c r="D237" s="40">
        <v>1</v>
      </c>
      <c r="E237" s="41" t="s">
        <v>24</v>
      </c>
      <c r="F237" s="42">
        <v>0</v>
      </c>
      <c r="G237" s="42">
        <v>20000000</v>
      </c>
      <c r="H237" s="42">
        <v>40383186.600000009</v>
      </c>
      <c r="I237" s="42">
        <v>0</v>
      </c>
      <c r="J237" s="42">
        <f>H237-I237</f>
        <v>40383186.600000009</v>
      </c>
      <c r="K237" s="43">
        <f t="shared" si="23"/>
        <v>0</v>
      </c>
    </row>
    <row r="238" spans="1:11" s="44" customFormat="1" ht="27.75" customHeight="1" x14ac:dyDescent="0.3">
      <c r="A238" s="38" t="s">
        <v>23</v>
      </c>
      <c r="B238" s="38" t="s">
        <v>23</v>
      </c>
      <c r="C238" s="39">
        <v>1114123</v>
      </c>
      <c r="D238" s="40">
        <v>2</v>
      </c>
      <c r="E238" s="41" t="s">
        <v>25</v>
      </c>
      <c r="F238" s="42">
        <v>0</v>
      </c>
      <c r="G238" s="42">
        <v>5000000</v>
      </c>
      <c r="H238" s="42">
        <v>11702041</v>
      </c>
      <c r="I238" s="42">
        <v>473400</v>
      </c>
      <c r="J238" s="42">
        <f>H238-I238</f>
        <v>11228641</v>
      </c>
      <c r="K238" s="43">
        <f t="shared" si="23"/>
        <v>4.0454481402004999E-2</v>
      </c>
    </row>
    <row r="239" spans="1:11" s="44" customFormat="1" ht="27.75" customHeight="1" x14ac:dyDescent="0.3">
      <c r="A239" s="38" t="s">
        <v>23</v>
      </c>
      <c r="B239" s="38" t="s">
        <v>23</v>
      </c>
      <c r="C239" s="39">
        <v>1114123</v>
      </c>
      <c r="D239" s="40">
        <v>7</v>
      </c>
      <c r="E239" s="41" t="s">
        <v>29</v>
      </c>
      <c r="F239" s="42">
        <v>0</v>
      </c>
      <c r="G239" s="42">
        <v>0</v>
      </c>
      <c r="H239" s="42">
        <v>0</v>
      </c>
      <c r="I239" s="42">
        <v>0</v>
      </c>
      <c r="J239" s="42">
        <f>H239-I239</f>
        <v>0</v>
      </c>
      <c r="K239" s="43">
        <f t="shared" si="23"/>
        <v>0</v>
      </c>
    </row>
    <row r="240" spans="1:11" s="7" customFormat="1" ht="27.75" customHeight="1" x14ac:dyDescent="0.3">
      <c r="A240" s="33" t="s">
        <v>16</v>
      </c>
      <c r="B240" s="33" t="s">
        <v>16</v>
      </c>
      <c r="C240" s="33" t="s">
        <v>16</v>
      </c>
      <c r="D240" s="50">
        <v>1115</v>
      </c>
      <c r="E240" s="51" t="s">
        <v>62</v>
      </c>
      <c r="F240" s="52">
        <v>561710435.78543365</v>
      </c>
      <c r="G240" s="52">
        <v>617416002.45603824</v>
      </c>
      <c r="H240" s="52">
        <f>SUMIF($B$241:$B$269,"chap",H241:H269)</f>
        <v>1491872856.9999998</v>
      </c>
      <c r="I240" s="52">
        <f>SUMIF($B$241:$B$269,"chap",I241:I269)</f>
        <v>137228267.19</v>
      </c>
      <c r="J240" s="52">
        <f>SUMIF($B$241:$B$269,"chap",J241:J269)</f>
        <v>1354644589.8099997</v>
      </c>
      <c r="K240" s="53">
        <f t="shared" si="23"/>
        <v>9.1983888939404457E-2</v>
      </c>
    </row>
    <row r="241" spans="1:11" s="32" customFormat="1" ht="27.75" customHeight="1" x14ac:dyDescent="0.3">
      <c r="A241" s="27" t="s">
        <v>19</v>
      </c>
      <c r="B241" s="27" t="s">
        <v>19</v>
      </c>
      <c r="C241" s="27" t="s">
        <v>19</v>
      </c>
      <c r="D241" s="28">
        <v>11151</v>
      </c>
      <c r="E241" s="29" t="s">
        <v>20</v>
      </c>
      <c r="F241" s="30">
        <v>561710435.78543365</v>
      </c>
      <c r="G241" s="30">
        <v>617416002.45603824</v>
      </c>
      <c r="H241" s="30">
        <f>SUMIF($B$242:$B$269,"section",H242:H269)</f>
        <v>1491872856.9999998</v>
      </c>
      <c r="I241" s="30">
        <f>SUMIF($B$242:$B$269,"section",I242:I269)</f>
        <v>137228267.19</v>
      </c>
      <c r="J241" s="30">
        <f>SUMIF($B$242:$B$269,"section",J242:J269)</f>
        <v>1354644589.8099997</v>
      </c>
      <c r="K241" s="31">
        <f t="shared" si="23"/>
        <v>9.1983888939404457E-2</v>
      </c>
    </row>
    <row r="242" spans="1:11" s="7" customFormat="1" ht="27.75" customHeight="1" x14ac:dyDescent="0.3">
      <c r="A242" s="33" t="s">
        <v>21</v>
      </c>
      <c r="B242" s="33" t="s">
        <v>21</v>
      </c>
      <c r="C242" s="33" t="s">
        <v>21</v>
      </c>
      <c r="D242" s="34">
        <v>1115111</v>
      </c>
      <c r="E242" s="45" t="s">
        <v>22</v>
      </c>
      <c r="F242" s="46">
        <v>55285665.570504658</v>
      </c>
      <c r="G242" s="46">
        <v>114439265.06953815</v>
      </c>
      <c r="H242" s="46">
        <f>SUMIF($B$243:$B$249,"article",H243:H249)</f>
        <v>123900871</v>
      </c>
      <c r="I242" s="46">
        <f>SUMIF($B$243:$B$249,"article",I243:I249)</f>
        <v>5720783.3300000001</v>
      </c>
      <c r="J242" s="46">
        <f>SUMIF($B$243:$B$249,"article",J243:J249)</f>
        <v>118180087.66999999</v>
      </c>
      <c r="K242" s="47">
        <f t="shared" si="23"/>
        <v>4.6172260806786422E-2</v>
      </c>
    </row>
    <row r="243" spans="1:11" s="44" customFormat="1" ht="27.75" customHeight="1" x14ac:dyDescent="0.3">
      <c r="A243" s="38" t="s">
        <v>23</v>
      </c>
      <c r="B243" s="38" t="s">
        <v>23</v>
      </c>
      <c r="C243" s="39">
        <v>1115111</v>
      </c>
      <c r="D243" s="40">
        <v>1</v>
      </c>
      <c r="E243" s="41" t="s">
        <v>24</v>
      </c>
      <c r="F243" s="42">
        <v>28628149.996504657</v>
      </c>
      <c r="G243" s="42">
        <v>94317225.677788138</v>
      </c>
      <c r="H243" s="42">
        <v>64800870.999999993</v>
      </c>
      <c r="I243" s="42">
        <v>5720783.3300000001</v>
      </c>
      <c r="J243" s="42">
        <f t="shared" ref="J243:J249" si="27">H243-I243</f>
        <v>59080087.669999994</v>
      </c>
      <c r="K243" s="43">
        <f t="shared" si="23"/>
        <v>8.8282506727417304E-2</v>
      </c>
    </row>
    <row r="244" spans="1:11" s="44" customFormat="1" ht="27.75" customHeight="1" x14ac:dyDescent="0.3">
      <c r="A244" s="38" t="s">
        <v>23</v>
      </c>
      <c r="B244" s="38" t="s">
        <v>23</v>
      </c>
      <c r="C244" s="39">
        <v>1115111</v>
      </c>
      <c r="D244" s="40">
        <v>2</v>
      </c>
      <c r="E244" s="41" t="s">
        <v>25</v>
      </c>
      <c r="F244" s="42">
        <v>9696072.256000001</v>
      </c>
      <c r="G244" s="42">
        <v>6063976.5167500004</v>
      </c>
      <c r="H244" s="42">
        <v>15500000</v>
      </c>
      <c r="I244" s="42">
        <v>0</v>
      </c>
      <c r="J244" s="42">
        <f t="shared" si="27"/>
        <v>15500000</v>
      </c>
      <c r="K244" s="43">
        <f t="shared" si="23"/>
        <v>0</v>
      </c>
    </row>
    <row r="245" spans="1:11" s="44" customFormat="1" ht="27.75" customHeight="1" x14ac:dyDescent="0.3">
      <c r="A245" s="38" t="s">
        <v>23</v>
      </c>
      <c r="B245" s="38" t="s">
        <v>23</v>
      </c>
      <c r="C245" s="39">
        <v>1115111</v>
      </c>
      <c r="D245" s="40">
        <v>3</v>
      </c>
      <c r="E245" s="41" t="s">
        <v>26</v>
      </c>
      <c r="F245" s="42">
        <v>12161298.998</v>
      </c>
      <c r="G245" s="42">
        <v>12010496.65</v>
      </c>
      <c r="H245" s="42">
        <v>37599999.999999993</v>
      </c>
      <c r="I245" s="42">
        <v>0</v>
      </c>
      <c r="J245" s="42">
        <f t="shared" si="27"/>
        <v>37599999.999999993</v>
      </c>
      <c r="K245" s="43">
        <f t="shared" si="23"/>
        <v>0</v>
      </c>
    </row>
    <row r="246" spans="1:11" s="44" customFormat="1" ht="27.75" customHeight="1" x14ac:dyDescent="0.3">
      <c r="A246" s="38" t="s">
        <v>23</v>
      </c>
      <c r="B246" s="38" t="s">
        <v>23</v>
      </c>
      <c r="C246" s="39">
        <v>1115111</v>
      </c>
      <c r="D246" s="40">
        <v>4</v>
      </c>
      <c r="E246" s="41" t="s">
        <v>27</v>
      </c>
      <c r="F246" s="42">
        <v>3800180.0000000005</v>
      </c>
      <c r="G246" s="42">
        <v>1297593</v>
      </c>
      <c r="H246" s="42">
        <v>6000000</v>
      </c>
      <c r="I246" s="42">
        <v>0</v>
      </c>
      <c r="J246" s="42">
        <f t="shared" si="27"/>
        <v>6000000</v>
      </c>
      <c r="K246" s="43">
        <f t="shared" si="23"/>
        <v>0</v>
      </c>
    </row>
    <row r="247" spans="1:11" s="44" customFormat="1" ht="27.75" customHeight="1" x14ac:dyDescent="0.3">
      <c r="A247" s="38" t="s">
        <v>23</v>
      </c>
      <c r="B247" s="38" t="s">
        <v>23</v>
      </c>
      <c r="C247" s="39">
        <v>1115111</v>
      </c>
      <c r="D247" s="40">
        <v>5</v>
      </c>
      <c r="E247" s="41" t="s">
        <v>28</v>
      </c>
      <c r="F247" s="42">
        <v>0</v>
      </c>
      <c r="G247" s="42">
        <v>0</v>
      </c>
      <c r="H247" s="42">
        <v>0</v>
      </c>
      <c r="I247" s="42">
        <v>0</v>
      </c>
      <c r="J247" s="42">
        <f t="shared" si="27"/>
        <v>0</v>
      </c>
      <c r="K247" s="43">
        <f t="shared" si="23"/>
        <v>0</v>
      </c>
    </row>
    <row r="248" spans="1:11" s="44" customFormat="1" ht="27.75" customHeight="1" x14ac:dyDescent="0.3">
      <c r="A248" s="38" t="s">
        <v>23</v>
      </c>
      <c r="B248" s="38" t="s">
        <v>23</v>
      </c>
      <c r="C248" s="39">
        <v>1115111</v>
      </c>
      <c r="D248" s="40">
        <v>7</v>
      </c>
      <c r="E248" s="41" t="s">
        <v>29</v>
      </c>
      <c r="F248" s="42">
        <v>0</v>
      </c>
      <c r="G248" s="42">
        <v>0</v>
      </c>
      <c r="H248" s="42">
        <v>0</v>
      </c>
      <c r="I248" s="42">
        <v>0</v>
      </c>
      <c r="J248" s="42">
        <f t="shared" si="27"/>
        <v>0</v>
      </c>
      <c r="K248" s="43">
        <f t="shared" si="23"/>
        <v>0</v>
      </c>
    </row>
    <row r="249" spans="1:11" s="44" customFormat="1" ht="27.75" customHeight="1" x14ac:dyDescent="0.3">
      <c r="A249" s="38" t="s">
        <v>23</v>
      </c>
      <c r="B249" s="38" t="s">
        <v>23</v>
      </c>
      <c r="C249" s="39">
        <v>1115111</v>
      </c>
      <c r="D249" s="40">
        <v>9</v>
      </c>
      <c r="E249" s="41" t="s">
        <v>30</v>
      </c>
      <c r="F249" s="42">
        <v>999964.3200000003</v>
      </c>
      <c r="G249" s="42">
        <v>749973.22500000009</v>
      </c>
      <c r="H249" s="42">
        <v>0</v>
      </c>
      <c r="I249" s="42">
        <v>0</v>
      </c>
      <c r="J249" s="42">
        <f t="shared" si="27"/>
        <v>0</v>
      </c>
      <c r="K249" s="43" t="e">
        <f t="shared" si="23"/>
        <v>#DIV/0!</v>
      </c>
    </row>
    <row r="250" spans="1:11" s="7" customFormat="1" ht="27.75" customHeight="1" x14ac:dyDescent="0.3">
      <c r="A250" s="33" t="s">
        <v>21</v>
      </c>
      <c r="B250" s="33" t="s">
        <v>21</v>
      </c>
      <c r="C250" s="33" t="s">
        <v>21</v>
      </c>
      <c r="D250" s="34">
        <v>1115112</v>
      </c>
      <c r="E250" s="45" t="s">
        <v>31</v>
      </c>
      <c r="F250" s="46">
        <v>250964330.47492903</v>
      </c>
      <c r="G250" s="46">
        <v>254510835.08149999</v>
      </c>
      <c r="H250" s="46">
        <f>SUMIF($B$251:$B$257,"article",H251:H257)</f>
        <v>855845166.99999976</v>
      </c>
      <c r="I250" s="46">
        <f>SUMIF($B$251:$B$257,"article",I251:I257)</f>
        <v>105110864.47</v>
      </c>
      <c r="J250" s="46">
        <f>SUMIF($B$251:$B$257,"article",J251:J257)</f>
        <v>750734302.52999985</v>
      </c>
      <c r="K250" s="47">
        <f t="shared" si="23"/>
        <v>0.12281528075743639</v>
      </c>
    </row>
    <row r="251" spans="1:11" s="44" customFormat="1" ht="27.75" customHeight="1" x14ac:dyDescent="0.3">
      <c r="A251" s="38" t="s">
        <v>23</v>
      </c>
      <c r="B251" s="38" t="s">
        <v>23</v>
      </c>
      <c r="C251" s="39">
        <v>1115112</v>
      </c>
      <c r="D251" s="40">
        <v>1</v>
      </c>
      <c r="E251" s="41" t="s">
        <v>24</v>
      </c>
      <c r="F251" s="42">
        <v>210864332.5</v>
      </c>
      <c r="G251" s="42">
        <v>212592193.958</v>
      </c>
      <c r="H251" s="42">
        <v>698523249.99999976</v>
      </c>
      <c r="I251" s="42">
        <v>100309366.67</v>
      </c>
      <c r="J251" s="42">
        <f t="shared" ref="J251:J257" si="28">H251-I251</f>
        <v>598213883.3299998</v>
      </c>
      <c r="K251" s="43">
        <f t="shared" si="23"/>
        <v>0.14360204426982215</v>
      </c>
    </row>
    <row r="252" spans="1:11" s="44" customFormat="1" ht="27.75" customHeight="1" x14ac:dyDescent="0.3">
      <c r="A252" s="38" t="s">
        <v>23</v>
      </c>
      <c r="B252" s="38" t="s">
        <v>23</v>
      </c>
      <c r="C252" s="39">
        <v>1115112</v>
      </c>
      <c r="D252" s="40">
        <v>2</v>
      </c>
      <c r="E252" s="41" t="s">
        <v>25</v>
      </c>
      <c r="F252" s="42">
        <v>6671491.0410000002</v>
      </c>
      <c r="G252" s="42">
        <v>6998460.3985000001</v>
      </c>
      <c r="H252" s="42">
        <v>31815149.999999993</v>
      </c>
      <c r="I252" s="42">
        <v>0</v>
      </c>
      <c r="J252" s="42">
        <f t="shared" si="28"/>
        <v>31815149.999999993</v>
      </c>
      <c r="K252" s="43">
        <f t="shared" si="23"/>
        <v>0</v>
      </c>
    </row>
    <row r="253" spans="1:11" s="44" customFormat="1" ht="27.75" customHeight="1" x14ac:dyDescent="0.3">
      <c r="A253" s="38" t="s">
        <v>23</v>
      </c>
      <c r="B253" s="38" t="s">
        <v>23</v>
      </c>
      <c r="C253" s="39">
        <v>1115112</v>
      </c>
      <c r="D253" s="40">
        <v>3</v>
      </c>
      <c r="E253" s="41" t="s">
        <v>26</v>
      </c>
      <c r="F253" s="42">
        <v>8708134.9940000009</v>
      </c>
      <c r="G253" s="42">
        <v>14973806.724999998</v>
      </c>
      <c r="H253" s="42">
        <v>52293786.000000007</v>
      </c>
      <c r="I253" s="42">
        <v>0</v>
      </c>
      <c r="J253" s="42">
        <f t="shared" si="28"/>
        <v>52293786.000000007</v>
      </c>
      <c r="K253" s="43">
        <f t="shared" si="23"/>
        <v>0</v>
      </c>
    </row>
    <row r="254" spans="1:11" s="44" customFormat="1" ht="27.75" customHeight="1" x14ac:dyDescent="0.3">
      <c r="A254" s="38" t="s">
        <v>23</v>
      </c>
      <c r="B254" s="38" t="s">
        <v>23</v>
      </c>
      <c r="C254" s="39">
        <v>1115112</v>
      </c>
      <c r="D254" s="40">
        <v>4</v>
      </c>
      <c r="E254" s="41" t="s">
        <v>27</v>
      </c>
      <c r="F254" s="42">
        <v>8340387.9399290271</v>
      </c>
      <c r="G254" s="42">
        <v>5250000</v>
      </c>
      <c r="H254" s="42">
        <v>33729056</v>
      </c>
      <c r="I254" s="42">
        <v>0</v>
      </c>
      <c r="J254" s="42">
        <f t="shared" si="28"/>
        <v>33729056</v>
      </c>
      <c r="K254" s="43">
        <f t="shared" si="23"/>
        <v>0</v>
      </c>
    </row>
    <row r="255" spans="1:11" s="44" customFormat="1" ht="27.75" customHeight="1" x14ac:dyDescent="0.3">
      <c r="A255" s="38" t="s">
        <v>23</v>
      </c>
      <c r="B255" s="38" t="s">
        <v>23</v>
      </c>
      <c r="C255" s="39">
        <v>1115112</v>
      </c>
      <c r="D255" s="40">
        <v>5</v>
      </c>
      <c r="E255" s="41" t="s">
        <v>28</v>
      </c>
      <c r="F255" s="42">
        <v>0</v>
      </c>
      <c r="G255" s="42">
        <v>0</v>
      </c>
      <c r="H255" s="42">
        <v>0</v>
      </c>
      <c r="I255" s="42">
        <v>0</v>
      </c>
      <c r="J255" s="42">
        <f t="shared" si="28"/>
        <v>0</v>
      </c>
      <c r="K255" s="43">
        <f t="shared" si="23"/>
        <v>0</v>
      </c>
    </row>
    <row r="256" spans="1:11" s="44" customFormat="1" ht="27.75" customHeight="1" x14ac:dyDescent="0.3">
      <c r="A256" s="38" t="s">
        <v>23</v>
      </c>
      <c r="B256" s="38" t="s">
        <v>23</v>
      </c>
      <c r="C256" s="39">
        <v>1115112</v>
      </c>
      <c r="D256" s="40">
        <v>7</v>
      </c>
      <c r="E256" s="41" t="s">
        <v>29</v>
      </c>
      <c r="F256" s="42">
        <v>0</v>
      </c>
      <c r="G256" s="42">
        <v>0</v>
      </c>
      <c r="H256" s="42">
        <v>0</v>
      </c>
      <c r="I256" s="42">
        <v>0</v>
      </c>
      <c r="J256" s="42">
        <f t="shared" si="28"/>
        <v>0</v>
      </c>
      <c r="K256" s="43">
        <f t="shared" si="23"/>
        <v>0</v>
      </c>
    </row>
    <row r="257" spans="1:11" s="44" customFormat="1" ht="27.75" customHeight="1" x14ac:dyDescent="0.3">
      <c r="A257" s="38" t="s">
        <v>23</v>
      </c>
      <c r="B257" s="38" t="s">
        <v>23</v>
      </c>
      <c r="C257" s="39">
        <v>1115112</v>
      </c>
      <c r="D257" s="40">
        <v>9</v>
      </c>
      <c r="E257" s="41" t="s">
        <v>30</v>
      </c>
      <c r="F257" s="42">
        <v>16379984</v>
      </c>
      <c r="G257" s="42">
        <v>14696374</v>
      </c>
      <c r="H257" s="42">
        <v>39483925</v>
      </c>
      <c r="I257" s="42">
        <v>4801497.8</v>
      </c>
      <c r="J257" s="42">
        <f t="shared" si="28"/>
        <v>34682427.200000003</v>
      </c>
      <c r="K257" s="43">
        <f t="shared" si="23"/>
        <v>0.12160639551412378</v>
      </c>
    </row>
    <row r="258" spans="1:11" s="7" customFormat="1" ht="27.75" customHeight="1" x14ac:dyDescent="0.3">
      <c r="A258" s="33" t="s">
        <v>21</v>
      </c>
      <c r="B258" s="33" t="s">
        <v>21</v>
      </c>
      <c r="C258" s="33" t="s">
        <v>21</v>
      </c>
      <c r="D258" s="34">
        <v>1115113</v>
      </c>
      <c r="E258" s="45" t="s">
        <v>63</v>
      </c>
      <c r="F258" s="46">
        <v>104269392</v>
      </c>
      <c r="G258" s="46">
        <v>104363989.31</v>
      </c>
      <c r="H258" s="46">
        <f>SUMIF($B$259:$B$261,"article",H259:H261)</f>
        <v>204914316</v>
      </c>
      <c r="I258" s="46">
        <f>SUMIF($B$259:$B$261,"article",I259:I261)</f>
        <v>13351586.369999999</v>
      </c>
      <c r="J258" s="46">
        <f>SUMIF($B$259:$B$261,"article",J259:J261)</f>
        <v>191562729.63</v>
      </c>
      <c r="K258" s="47">
        <f t="shared" si="23"/>
        <v>6.51569232966622E-2</v>
      </c>
    </row>
    <row r="259" spans="1:11" s="44" customFormat="1" ht="27.75" customHeight="1" x14ac:dyDescent="0.3">
      <c r="A259" s="38" t="s">
        <v>23</v>
      </c>
      <c r="B259" s="38" t="s">
        <v>23</v>
      </c>
      <c r="C259" s="39">
        <v>1115113</v>
      </c>
      <c r="D259" s="40">
        <v>1</v>
      </c>
      <c r="E259" s="41" t="s">
        <v>24</v>
      </c>
      <c r="F259" s="42">
        <v>82074420</v>
      </c>
      <c r="G259" s="42">
        <v>82076183.109999999</v>
      </c>
      <c r="H259" s="42">
        <v>165615500</v>
      </c>
      <c r="I259" s="42">
        <v>12385966.67</v>
      </c>
      <c r="J259" s="42">
        <f>H259-I259</f>
        <v>153229533.33000001</v>
      </c>
      <c r="K259" s="43">
        <f t="shared" si="23"/>
        <v>7.4787484685914063E-2</v>
      </c>
    </row>
    <row r="260" spans="1:11" s="44" customFormat="1" ht="27.75" customHeight="1" x14ac:dyDescent="0.3">
      <c r="A260" s="38" t="s">
        <v>23</v>
      </c>
      <c r="B260" s="38" t="s">
        <v>23</v>
      </c>
      <c r="C260" s="39">
        <v>1115113</v>
      </c>
      <c r="D260" s="40">
        <v>2</v>
      </c>
      <c r="E260" s="41" t="s">
        <v>25</v>
      </c>
      <c r="F260" s="42">
        <v>22194972</v>
      </c>
      <c r="G260" s="42">
        <v>22287806.199999999</v>
      </c>
      <c r="H260" s="42">
        <v>39298816</v>
      </c>
      <c r="I260" s="42">
        <v>965619.7</v>
      </c>
      <c r="J260" s="42">
        <f>H260-I260</f>
        <v>38333196.299999997</v>
      </c>
      <c r="K260" s="43">
        <f t="shared" ref="K260:K323" si="29">IF(G260&lt;&gt;0,I260/H260,0)</f>
        <v>2.4571216089563613E-2</v>
      </c>
    </row>
    <row r="261" spans="1:11" s="44" customFormat="1" ht="27.75" customHeight="1" x14ac:dyDescent="0.3">
      <c r="A261" s="38" t="s">
        <v>23</v>
      </c>
      <c r="B261" s="38" t="s">
        <v>23</v>
      </c>
      <c r="C261" s="39">
        <v>1115113</v>
      </c>
      <c r="D261" s="40">
        <v>7</v>
      </c>
      <c r="E261" s="41" t="s">
        <v>29</v>
      </c>
      <c r="F261" s="42">
        <v>0</v>
      </c>
      <c r="G261" s="42">
        <v>0</v>
      </c>
      <c r="H261" s="42">
        <v>0</v>
      </c>
      <c r="I261" s="42">
        <v>0</v>
      </c>
      <c r="J261" s="42">
        <f>H261-I261</f>
        <v>0</v>
      </c>
      <c r="K261" s="43">
        <f t="shared" si="29"/>
        <v>0</v>
      </c>
    </row>
    <row r="262" spans="1:11" s="7" customFormat="1" ht="27.75" customHeight="1" x14ac:dyDescent="0.3">
      <c r="A262" s="33" t="s">
        <v>21</v>
      </c>
      <c r="B262" s="33" t="s">
        <v>21</v>
      </c>
      <c r="C262" s="33" t="s">
        <v>21</v>
      </c>
      <c r="D262" s="34">
        <v>1115115</v>
      </c>
      <c r="E262" s="45" t="s">
        <v>64</v>
      </c>
      <c r="F262" s="46">
        <v>41068992.450000003</v>
      </c>
      <c r="G262" s="46">
        <v>38791958.972499996</v>
      </c>
      <c r="H262" s="46">
        <f>SUMIF($B$263:$B$265,"article",H263:H265)</f>
        <v>89737760.000000015</v>
      </c>
      <c r="I262" s="46">
        <f>SUMIF($B$263:$B$265,"article",I263:I265)</f>
        <v>5604034.0299999993</v>
      </c>
      <c r="J262" s="46">
        <f>SUMIF($B$263:$B$265,"article",J263:J265)</f>
        <v>84133725.970000014</v>
      </c>
      <c r="K262" s="47">
        <f t="shared" si="29"/>
        <v>6.2449007307514681E-2</v>
      </c>
    </row>
    <row r="263" spans="1:11" s="44" customFormat="1" ht="27.75" customHeight="1" x14ac:dyDescent="0.3">
      <c r="A263" s="38" t="s">
        <v>23</v>
      </c>
      <c r="B263" s="38" t="s">
        <v>23</v>
      </c>
      <c r="C263" s="39">
        <v>1115115</v>
      </c>
      <c r="D263" s="40">
        <v>1</v>
      </c>
      <c r="E263" s="41" t="s">
        <v>24</v>
      </c>
      <c r="F263" s="42">
        <v>19800150.52</v>
      </c>
      <c r="G263" s="42">
        <v>20016657.2425</v>
      </c>
      <c r="H263" s="42">
        <v>32762151.000000015</v>
      </c>
      <c r="I263" s="42">
        <v>2221366.67</v>
      </c>
      <c r="J263" s="42">
        <f>H263-I263</f>
        <v>30540784.330000013</v>
      </c>
      <c r="K263" s="43">
        <f t="shared" si="29"/>
        <v>6.7802833519691644E-2</v>
      </c>
    </row>
    <row r="264" spans="1:11" s="44" customFormat="1" ht="27.75" customHeight="1" x14ac:dyDescent="0.3">
      <c r="A264" s="38" t="s">
        <v>23</v>
      </c>
      <c r="B264" s="38" t="s">
        <v>23</v>
      </c>
      <c r="C264" s="39">
        <v>1115115</v>
      </c>
      <c r="D264" s="40">
        <v>2</v>
      </c>
      <c r="E264" s="41" t="s">
        <v>25</v>
      </c>
      <c r="F264" s="42">
        <v>21268841.93</v>
      </c>
      <c r="G264" s="42">
        <v>18775301.73</v>
      </c>
      <c r="H264" s="42">
        <v>56975609</v>
      </c>
      <c r="I264" s="42">
        <v>3382667.36</v>
      </c>
      <c r="J264" s="42">
        <f>H264-I264</f>
        <v>53592941.640000001</v>
      </c>
      <c r="K264" s="43">
        <f t="shared" si="29"/>
        <v>5.937044674678247E-2</v>
      </c>
    </row>
    <row r="265" spans="1:11" s="44" customFormat="1" ht="27.75" customHeight="1" x14ac:dyDescent="0.3">
      <c r="A265" s="38" t="s">
        <v>23</v>
      </c>
      <c r="B265" s="38" t="s">
        <v>23</v>
      </c>
      <c r="C265" s="39">
        <v>1115115</v>
      </c>
      <c r="D265" s="40">
        <v>7</v>
      </c>
      <c r="E265" s="41" t="s">
        <v>29</v>
      </c>
      <c r="F265" s="42">
        <v>0</v>
      </c>
      <c r="G265" s="42">
        <v>0</v>
      </c>
      <c r="H265" s="42">
        <v>0</v>
      </c>
      <c r="I265" s="42">
        <v>0</v>
      </c>
      <c r="J265" s="42">
        <f>H265-I265</f>
        <v>0</v>
      </c>
      <c r="K265" s="43">
        <f t="shared" si="29"/>
        <v>0</v>
      </c>
    </row>
    <row r="266" spans="1:11" s="7" customFormat="1" ht="27.75" customHeight="1" x14ac:dyDescent="0.3">
      <c r="A266" s="33" t="s">
        <v>21</v>
      </c>
      <c r="B266" s="33" t="s">
        <v>21</v>
      </c>
      <c r="C266" s="33" t="s">
        <v>21</v>
      </c>
      <c r="D266" s="34">
        <v>1115116</v>
      </c>
      <c r="E266" s="45" t="s">
        <v>65</v>
      </c>
      <c r="F266" s="46">
        <v>110122055.28999999</v>
      </c>
      <c r="G266" s="46">
        <v>105309954.02250001</v>
      </c>
      <c r="H266" s="46">
        <f>SUMIF($B$267:$B$269,"article",H267:H269)</f>
        <v>217474743</v>
      </c>
      <c r="I266" s="46">
        <f>SUMIF($B$267:$B$269,"article",I267:I269)</f>
        <v>7440998.9900000002</v>
      </c>
      <c r="J266" s="46">
        <f>SUMIF($B$267:$B$269,"article",J267:J269)</f>
        <v>210033744.00999999</v>
      </c>
      <c r="K266" s="47">
        <f t="shared" si="29"/>
        <v>3.4215462850322807E-2</v>
      </c>
    </row>
    <row r="267" spans="1:11" s="44" customFormat="1" ht="27.75" customHeight="1" x14ac:dyDescent="0.3">
      <c r="A267" s="38" t="s">
        <v>23</v>
      </c>
      <c r="B267" s="38" t="s">
        <v>23</v>
      </c>
      <c r="C267" s="39">
        <v>1115116</v>
      </c>
      <c r="D267" s="40">
        <v>1</v>
      </c>
      <c r="E267" s="41" t="s">
        <v>24</v>
      </c>
      <c r="F267" s="42">
        <v>47220749.990000002</v>
      </c>
      <c r="G267" s="42">
        <v>47107082.872500002</v>
      </c>
      <c r="H267" s="42">
        <v>109826639.99999999</v>
      </c>
      <c r="I267" s="42">
        <v>3764783.33</v>
      </c>
      <c r="J267" s="42">
        <f>H267-I267</f>
        <v>106061856.66999999</v>
      </c>
      <c r="K267" s="43">
        <f t="shared" si="29"/>
        <v>3.4279327219698251E-2</v>
      </c>
    </row>
    <row r="268" spans="1:11" s="44" customFormat="1" ht="27.75" customHeight="1" x14ac:dyDescent="0.3">
      <c r="A268" s="38" t="s">
        <v>23</v>
      </c>
      <c r="B268" s="38" t="s">
        <v>23</v>
      </c>
      <c r="C268" s="39">
        <v>1115116</v>
      </c>
      <c r="D268" s="40">
        <v>2</v>
      </c>
      <c r="E268" s="41" t="s">
        <v>25</v>
      </c>
      <c r="F268" s="42">
        <v>62901305.299999997</v>
      </c>
      <c r="G268" s="42">
        <v>58202871.149999999</v>
      </c>
      <c r="H268" s="42">
        <v>107648103</v>
      </c>
      <c r="I268" s="42">
        <v>3676215.66</v>
      </c>
      <c r="J268" s="42">
        <f>H268-I268</f>
        <v>103971887.34</v>
      </c>
      <c r="K268" s="43">
        <f t="shared" si="29"/>
        <v>3.4150306020720125E-2</v>
      </c>
    </row>
    <row r="269" spans="1:11" s="44" customFormat="1" ht="27.75" customHeight="1" x14ac:dyDescent="0.3">
      <c r="A269" s="38" t="s">
        <v>23</v>
      </c>
      <c r="B269" s="38" t="s">
        <v>23</v>
      </c>
      <c r="C269" s="39">
        <v>1115116</v>
      </c>
      <c r="D269" s="40">
        <v>7</v>
      </c>
      <c r="E269" s="41" t="s">
        <v>29</v>
      </c>
      <c r="F269" s="42">
        <v>0</v>
      </c>
      <c r="G269" s="42">
        <v>0</v>
      </c>
      <c r="H269" s="42">
        <v>0</v>
      </c>
      <c r="I269" s="42">
        <v>0</v>
      </c>
      <c r="J269" s="42">
        <f>H269-I269</f>
        <v>0</v>
      </c>
      <c r="K269" s="43">
        <f t="shared" si="29"/>
        <v>0</v>
      </c>
    </row>
    <row r="270" spans="1:11" s="7" customFormat="1" ht="27.75" customHeight="1" x14ac:dyDescent="0.3">
      <c r="A270" s="22" t="s">
        <v>16</v>
      </c>
      <c r="B270" s="22" t="s">
        <v>16</v>
      </c>
      <c r="C270" s="22" t="s">
        <v>16</v>
      </c>
      <c r="D270" s="50">
        <v>1116</v>
      </c>
      <c r="E270" s="51" t="s">
        <v>66</v>
      </c>
      <c r="F270" s="52">
        <v>595121511.19599998</v>
      </c>
      <c r="G270" s="52">
        <v>1415915631.5865834</v>
      </c>
      <c r="H270" s="52">
        <f>SUMIF($B$271:$B$303,"chap",H271:H303)</f>
        <v>2188325424</v>
      </c>
      <c r="I270" s="52">
        <f>SUMIF($B$271:$B$303,"chap",I271:I303)</f>
        <v>195158808</v>
      </c>
      <c r="J270" s="52">
        <f>SUMIF($B$271:$B$303,"chap",J271:J303)</f>
        <v>1993166615.9999998</v>
      </c>
      <c r="K270" s="53">
        <f t="shared" si="29"/>
        <v>8.91818035195482E-2</v>
      </c>
    </row>
    <row r="271" spans="1:11" s="32" customFormat="1" ht="27.75" customHeight="1" x14ac:dyDescent="0.3">
      <c r="A271" s="27" t="s">
        <v>19</v>
      </c>
      <c r="B271" s="27" t="s">
        <v>19</v>
      </c>
      <c r="C271" s="27" t="s">
        <v>19</v>
      </c>
      <c r="D271" s="28">
        <v>11161</v>
      </c>
      <c r="E271" s="29" t="s">
        <v>20</v>
      </c>
      <c r="F271" s="30">
        <v>595121511.19599998</v>
      </c>
      <c r="G271" s="30">
        <v>1415915631.5865834</v>
      </c>
      <c r="H271" s="30">
        <f>SUMIF($B$272:$B$303,"section",H272:H303)</f>
        <v>2188325424</v>
      </c>
      <c r="I271" s="30">
        <f>SUMIF($B$272:$B$303,"section",I272:I303)</f>
        <v>195158808</v>
      </c>
      <c r="J271" s="30">
        <f>SUMIF($B$272:$B$303,"section",J272:J303)</f>
        <v>1993166615.9999998</v>
      </c>
      <c r="K271" s="31">
        <f t="shared" si="29"/>
        <v>8.91818035195482E-2</v>
      </c>
    </row>
    <row r="272" spans="1:11" s="7" customFormat="1" ht="27.75" customHeight="1" x14ac:dyDescent="0.3">
      <c r="A272" s="33" t="s">
        <v>21</v>
      </c>
      <c r="B272" s="33" t="s">
        <v>21</v>
      </c>
      <c r="C272" s="33" t="s">
        <v>21</v>
      </c>
      <c r="D272" s="34">
        <v>1116111</v>
      </c>
      <c r="E272" s="45" t="s">
        <v>22</v>
      </c>
      <c r="F272" s="46">
        <v>96366872.790000007</v>
      </c>
      <c r="G272" s="46">
        <v>153302905.8775</v>
      </c>
      <c r="H272" s="46">
        <f>SUMIF($B$273:$B$279,"article",H273:H279)</f>
        <v>196576150</v>
      </c>
      <c r="I272" s="46">
        <f>SUMIF($B$273:$B$279,"article",I273:I279)</f>
        <v>23797358</v>
      </c>
      <c r="J272" s="46">
        <f>SUMIF($B$273:$B$279,"article",J273:J279)</f>
        <v>172778792</v>
      </c>
      <c r="K272" s="47">
        <f t="shared" si="29"/>
        <v>0.12105923327931695</v>
      </c>
    </row>
    <row r="273" spans="1:11" s="44" customFormat="1" ht="27.75" customHeight="1" x14ac:dyDescent="0.3">
      <c r="A273" s="38" t="s">
        <v>23</v>
      </c>
      <c r="B273" s="38" t="s">
        <v>23</v>
      </c>
      <c r="C273" s="39">
        <v>1116111</v>
      </c>
      <c r="D273" s="40">
        <v>1</v>
      </c>
      <c r="E273" s="41" t="s">
        <v>24</v>
      </c>
      <c r="F273" s="42">
        <v>50487005.960000001</v>
      </c>
      <c r="G273" s="42">
        <v>87519150.167499989</v>
      </c>
      <c r="H273" s="42">
        <v>126576149.99999999</v>
      </c>
      <c r="I273" s="42">
        <v>13106600</v>
      </c>
      <c r="J273" s="42">
        <f t="shared" ref="J273:J279" si="30">H273-I273</f>
        <v>113469549.99999999</v>
      </c>
      <c r="K273" s="43">
        <f t="shared" si="29"/>
        <v>0.10354715323542391</v>
      </c>
    </row>
    <row r="274" spans="1:11" s="44" customFormat="1" ht="27.75" customHeight="1" x14ac:dyDescent="0.3">
      <c r="A274" s="38" t="s">
        <v>23</v>
      </c>
      <c r="B274" s="38" t="s">
        <v>23</v>
      </c>
      <c r="C274" s="39">
        <v>1116111</v>
      </c>
      <c r="D274" s="40">
        <v>2</v>
      </c>
      <c r="E274" s="41" t="s">
        <v>25</v>
      </c>
      <c r="F274" s="42">
        <v>9068990.4400000013</v>
      </c>
      <c r="G274" s="42">
        <v>17283202.210000001</v>
      </c>
      <c r="H274" s="42">
        <v>50000000.000000015</v>
      </c>
      <c r="I274" s="42">
        <v>0</v>
      </c>
      <c r="J274" s="42">
        <f t="shared" si="30"/>
        <v>50000000.000000015</v>
      </c>
      <c r="K274" s="43">
        <f t="shared" si="29"/>
        <v>0</v>
      </c>
    </row>
    <row r="275" spans="1:11" s="44" customFormat="1" ht="27.75" customHeight="1" x14ac:dyDescent="0.3">
      <c r="A275" s="38" t="s">
        <v>23</v>
      </c>
      <c r="B275" s="38" t="s">
        <v>23</v>
      </c>
      <c r="C275" s="39">
        <v>1116111</v>
      </c>
      <c r="D275" s="40">
        <v>3</v>
      </c>
      <c r="E275" s="41" t="s">
        <v>26</v>
      </c>
      <c r="F275" s="42">
        <v>26827304.16</v>
      </c>
      <c r="G275" s="42">
        <v>48500553.5</v>
      </c>
      <c r="H275" s="42">
        <v>19999999.999999996</v>
      </c>
      <c r="I275" s="42">
        <v>10690758</v>
      </c>
      <c r="J275" s="42">
        <f t="shared" si="30"/>
        <v>9309241.9999999963</v>
      </c>
      <c r="K275" s="43">
        <f t="shared" si="29"/>
        <v>0.53453790000000012</v>
      </c>
    </row>
    <row r="276" spans="1:11" s="44" customFormat="1" ht="27.75" customHeight="1" x14ac:dyDescent="0.3">
      <c r="A276" s="38" t="s">
        <v>23</v>
      </c>
      <c r="B276" s="38" t="s">
        <v>23</v>
      </c>
      <c r="C276" s="39">
        <v>1116111</v>
      </c>
      <c r="D276" s="40">
        <v>4</v>
      </c>
      <c r="E276" s="41" t="s">
        <v>27</v>
      </c>
      <c r="F276" s="42">
        <v>0</v>
      </c>
      <c r="G276" s="42">
        <v>0</v>
      </c>
      <c r="H276" s="42">
        <v>0</v>
      </c>
      <c r="I276" s="42">
        <v>0</v>
      </c>
      <c r="J276" s="42">
        <f t="shared" si="30"/>
        <v>0</v>
      </c>
      <c r="K276" s="43">
        <f t="shared" si="29"/>
        <v>0</v>
      </c>
    </row>
    <row r="277" spans="1:11" s="44" customFormat="1" ht="27.75" customHeight="1" x14ac:dyDescent="0.3">
      <c r="A277" s="38" t="s">
        <v>23</v>
      </c>
      <c r="B277" s="38" t="s">
        <v>23</v>
      </c>
      <c r="C277" s="39">
        <v>1116111</v>
      </c>
      <c r="D277" s="40">
        <v>5</v>
      </c>
      <c r="E277" s="41" t="s">
        <v>28</v>
      </c>
      <c r="F277" s="42">
        <v>0</v>
      </c>
      <c r="G277" s="42">
        <v>0</v>
      </c>
      <c r="H277" s="42">
        <v>0</v>
      </c>
      <c r="I277" s="42">
        <v>0</v>
      </c>
      <c r="J277" s="42">
        <f t="shared" si="30"/>
        <v>0</v>
      </c>
      <c r="K277" s="43">
        <f t="shared" si="29"/>
        <v>0</v>
      </c>
    </row>
    <row r="278" spans="1:11" s="44" customFormat="1" ht="27.75" customHeight="1" x14ac:dyDescent="0.3">
      <c r="A278" s="38" t="s">
        <v>23</v>
      </c>
      <c r="B278" s="38" t="s">
        <v>23</v>
      </c>
      <c r="C278" s="39">
        <v>1116111</v>
      </c>
      <c r="D278" s="40">
        <v>7</v>
      </c>
      <c r="E278" s="41" t="s">
        <v>29</v>
      </c>
      <c r="F278" s="42">
        <v>0</v>
      </c>
      <c r="G278" s="42">
        <v>0</v>
      </c>
      <c r="H278" s="42">
        <v>0</v>
      </c>
      <c r="I278" s="42">
        <v>0</v>
      </c>
      <c r="J278" s="42">
        <f t="shared" si="30"/>
        <v>0</v>
      </c>
      <c r="K278" s="43">
        <f t="shared" si="29"/>
        <v>0</v>
      </c>
    </row>
    <row r="279" spans="1:11" s="44" customFormat="1" ht="27.75" customHeight="1" x14ac:dyDescent="0.3">
      <c r="A279" s="38" t="s">
        <v>23</v>
      </c>
      <c r="B279" s="38" t="s">
        <v>23</v>
      </c>
      <c r="C279" s="39">
        <v>1116111</v>
      </c>
      <c r="D279" s="40">
        <v>9</v>
      </c>
      <c r="E279" s="41" t="s">
        <v>30</v>
      </c>
      <c r="F279" s="42">
        <v>9983572.2300000004</v>
      </c>
      <c r="G279" s="42">
        <v>0</v>
      </c>
      <c r="H279" s="42">
        <v>0</v>
      </c>
      <c r="I279" s="42">
        <v>0</v>
      </c>
      <c r="J279" s="42">
        <f t="shared" si="30"/>
        <v>0</v>
      </c>
      <c r="K279" s="43">
        <f t="shared" si="29"/>
        <v>0</v>
      </c>
    </row>
    <row r="280" spans="1:11" s="7" customFormat="1" ht="27.75" customHeight="1" x14ac:dyDescent="0.3">
      <c r="A280" s="33" t="s">
        <v>21</v>
      </c>
      <c r="B280" s="33" t="s">
        <v>21</v>
      </c>
      <c r="C280" s="33" t="s">
        <v>21</v>
      </c>
      <c r="D280" s="34">
        <v>1116112</v>
      </c>
      <c r="E280" s="45" t="s">
        <v>31</v>
      </c>
      <c r="F280" s="46">
        <v>498754638.40600002</v>
      </c>
      <c r="G280" s="46">
        <v>551225116.51575005</v>
      </c>
      <c r="H280" s="46">
        <f>SUMIF($B$297:$B$303,"article",H281:H287)</f>
        <v>866199731.99999976</v>
      </c>
      <c r="I280" s="46">
        <f>SUMIF($B$297:$B$303,"article",I281:I287)</f>
        <v>69928348</v>
      </c>
      <c r="J280" s="46">
        <f>SUMIF($B$297:$B$303,"article",J281:J287)</f>
        <v>796271383.99999976</v>
      </c>
      <c r="K280" s="47">
        <f t="shared" si="29"/>
        <v>8.07300503759565E-2</v>
      </c>
    </row>
    <row r="281" spans="1:11" s="44" customFormat="1" ht="27.75" customHeight="1" x14ac:dyDescent="0.3">
      <c r="A281" s="38" t="s">
        <v>23</v>
      </c>
      <c r="B281" s="38" t="s">
        <v>23</v>
      </c>
      <c r="C281" s="39">
        <v>1116112</v>
      </c>
      <c r="D281" s="40">
        <v>1</v>
      </c>
      <c r="E281" s="41" t="s">
        <v>24</v>
      </c>
      <c r="F281" s="42">
        <v>371335345.92000002</v>
      </c>
      <c r="G281" s="42">
        <v>434196580.7985</v>
      </c>
      <c r="H281" s="42">
        <v>675608394.99999976</v>
      </c>
      <c r="I281" s="42">
        <v>69928348</v>
      </c>
      <c r="J281" s="42">
        <f t="shared" ref="J281:J287" si="31">H281-I281</f>
        <v>605680046.99999976</v>
      </c>
      <c r="K281" s="43">
        <f t="shared" si="29"/>
        <v>0.10350426151824242</v>
      </c>
    </row>
    <row r="282" spans="1:11" s="44" customFormat="1" ht="27.75" customHeight="1" x14ac:dyDescent="0.3">
      <c r="A282" s="38" t="s">
        <v>23</v>
      </c>
      <c r="B282" s="38" t="s">
        <v>23</v>
      </c>
      <c r="C282" s="39">
        <v>1116112</v>
      </c>
      <c r="D282" s="40">
        <v>2</v>
      </c>
      <c r="E282" s="41" t="s">
        <v>25</v>
      </c>
      <c r="F282" s="42">
        <v>29414363.770000003</v>
      </c>
      <c r="G282" s="42">
        <v>25208599.937250003</v>
      </c>
      <c r="H282" s="42">
        <v>89375450</v>
      </c>
      <c r="I282" s="42">
        <v>0</v>
      </c>
      <c r="J282" s="42">
        <f t="shared" si="31"/>
        <v>89375450</v>
      </c>
      <c r="K282" s="43">
        <f t="shared" si="29"/>
        <v>0</v>
      </c>
    </row>
    <row r="283" spans="1:11" s="44" customFormat="1" ht="27.75" customHeight="1" x14ac:dyDescent="0.3">
      <c r="A283" s="38" t="s">
        <v>23</v>
      </c>
      <c r="B283" s="38" t="s">
        <v>23</v>
      </c>
      <c r="C283" s="39">
        <v>1116112</v>
      </c>
      <c r="D283" s="40">
        <v>3</v>
      </c>
      <c r="E283" s="41" t="s">
        <v>26</v>
      </c>
      <c r="F283" s="42">
        <v>16884741.940000001</v>
      </c>
      <c r="G283" s="42">
        <v>23378012.100000001</v>
      </c>
      <c r="H283" s="42">
        <v>16999999.999999981</v>
      </c>
      <c r="I283" s="42">
        <v>0</v>
      </c>
      <c r="J283" s="42">
        <f t="shared" si="31"/>
        <v>16999999.999999981</v>
      </c>
      <c r="K283" s="43">
        <f t="shared" si="29"/>
        <v>0</v>
      </c>
    </row>
    <row r="284" spans="1:11" s="44" customFormat="1" ht="27.75" customHeight="1" x14ac:dyDescent="0.3">
      <c r="A284" s="38" t="s">
        <v>23</v>
      </c>
      <c r="B284" s="38" t="s">
        <v>23</v>
      </c>
      <c r="C284" s="39">
        <v>1116112</v>
      </c>
      <c r="D284" s="40">
        <v>4</v>
      </c>
      <c r="E284" s="41" t="s">
        <v>27</v>
      </c>
      <c r="F284" s="42">
        <v>11048843.766000001</v>
      </c>
      <c r="G284" s="42">
        <v>26070585.000000004</v>
      </c>
      <c r="H284" s="42">
        <v>60000000</v>
      </c>
      <c r="I284" s="42">
        <v>0</v>
      </c>
      <c r="J284" s="42">
        <f t="shared" si="31"/>
        <v>60000000</v>
      </c>
      <c r="K284" s="43">
        <f t="shared" si="29"/>
        <v>0</v>
      </c>
    </row>
    <row r="285" spans="1:11" s="44" customFormat="1" ht="27.75" customHeight="1" x14ac:dyDescent="0.3">
      <c r="A285" s="38" t="s">
        <v>23</v>
      </c>
      <c r="B285" s="38" t="s">
        <v>23</v>
      </c>
      <c r="C285" s="39">
        <v>1116112</v>
      </c>
      <c r="D285" s="40">
        <v>5</v>
      </c>
      <c r="E285" s="41" t="s">
        <v>28</v>
      </c>
      <c r="F285" s="42">
        <v>2000000.04</v>
      </c>
      <c r="G285" s="42">
        <v>0</v>
      </c>
      <c r="H285" s="42">
        <v>0</v>
      </c>
      <c r="I285" s="42">
        <v>0</v>
      </c>
      <c r="J285" s="42">
        <f t="shared" si="31"/>
        <v>0</v>
      </c>
      <c r="K285" s="43">
        <f t="shared" si="29"/>
        <v>0</v>
      </c>
    </row>
    <row r="286" spans="1:11" s="44" customFormat="1" ht="27.75" customHeight="1" x14ac:dyDescent="0.3">
      <c r="A286" s="38" t="s">
        <v>23</v>
      </c>
      <c r="B286" s="38" t="s">
        <v>23</v>
      </c>
      <c r="C286" s="39">
        <v>1116112</v>
      </c>
      <c r="D286" s="40">
        <v>7</v>
      </c>
      <c r="E286" s="41" t="s">
        <v>29</v>
      </c>
      <c r="F286" s="42">
        <v>5959551.9699999997</v>
      </c>
      <c r="G286" s="42">
        <v>285000</v>
      </c>
      <c r="H286" s="42">
        <v>0</v>
      </c>
      <c r="I286" s="42">
        <v>0</v>
      </c>
      <c r="J286" s="42">
        <f t="shared" si="31"/>
        <v>0</v>
      </c>
      <c r="K286" s="43" t="e">
        <f t="shared" si="29"/>
        <v>#DIV/0!</v>
      </c>
    </row>
    <row r="287" spans="1:11" s="44" customFormat="1" ht="27.75" customHeight="1" x14ac:dyDescent="0.3">
      <c r="A287" s="38" t="s">
        <v>23</v>
      </c>
      <c r="B287" s="38" t="s">
        <v>23</v>
      </c>
      <c r="C287" s="39">
        <v>1116112</v>
      </c>
      <c r="D287" s="40">
        <v>9</v>
      </c>
      <c r="E287" s="41" t="s">
        <v>30</v>
      </c>
      <c r="F287" s="42">
        <v>62111791</v>
      </c>
      <c r="G287" s="42">
        <v>42086338.68</v>
      </c>
      <c r="H287" s="42">
        <v>24215887</v>
      </c>
      <c r="I287" s="42">
        <v>0</v>
      </c>
      <c r="J287" s="42">
        <f t="shared" si="31"/>
        <v>24215887</v>
      </c>
      <c r="K287" s="43">
        <f t="shared" si="29"/>
        <v>0</v>
      </c>
    </row>
    <row r="288" spans="1:11" s="7" customFormat="1" ht="27.75" customHeight="1" x14ac:dyDescent="0.3">
      <c r="A288" s="33" t="s">
        <v>21</v>
      </c>
      <c r="B288" s="33" t="s">
        <v>21</v>
      </c>
      <c r="C288" s="33" t="s">
        <v>21</v>
      </c>
      <c r="D288" s="34">
        <v>1116113</v>
      </c>
      <c r="E288" s="45" t="s">
        <v>67</v>
      </c>
      <c r="F288" s="46">
        <v>0</v>
      </c>
      <c r="G288" s="46">
        <v>60000000</v>
      </c>
      <c r="H288" s="46">
        <f>SUMIF($B$297:$B$303,"article",H289:H295)</f>
        <v>214096112</v>
      </c>
      <c r="I288" s="46">
        <f>SUMIF($B$297:$B$303,"article",I289:I295)</f>
        <v>15343200</v>
      </c>
      <c r="J288" s="46">
        <f>SUMIF($B$297:$B$303,"article",J289:J295)</f>
        <v>198752912</v>
      </c>
      <c r="K288" s="47">
        <f t="shared" si="29"/>
        <v>7.1665009965244025E-2</v>
      </c>
    </row>
    <row r="289" spans="1:11" s="44" customFormat="1" ht="27.75" customHeight="1" x14ac:dyDescent="0.3">
      <c r="A289" s="38" t="s">
        <v>23</v>
      </c>
      <c r="B289" s="38" t="s">
        <v>23</v>
      </c>
      <c r="C289" s="39">
        <v>1116113</v>
      </c>
      <c r="D289" s="40">
        <v>1</v>
      </c>
      <c r="E289" s="41" t="s">
        <v>24</v>
      </c>
      <c r="F289" s="42">
        <v>0</v>
      </c>
      <c r="G289" s="42">
        <v>35000000</v>
      </c>
      <c r="H289" s="42">
        <v>138760175</v>
      </c>
      <c r="I289" s="42">
        <v>12456900</v>
      </c>
      <c r="J289" s="42">
        <f t="shared" ref="J289:J295" si="32">H289-I289</f>
        <v>126303275</v>
      </c>
      <c r="K289" s="43">
        <f t="shared" si="29"/>
        <v>8.9772876115211009E-2</v>
      </c>
    </row>
    <row r="290" spans="1:11" s="44" customFormat="1" ht="27.75" customHeight="1" x14ac:dyDescent="0.3">
      <c r="A290" s="38" t="s">
        <v>23</v>
      </c>
      <c r="B290" s="38" t="s">
        <v>23</v>
      </c>
      <c r="C290" s="39">
        <v>1116113</v>
      </c>
      <c r="D290" s="40">
        <v>2</v>
      </c>
      <c r="E290" s="41" t="s">
        <v>25</v>
      </c>
      <c r="F290" s="42">
        <v>0</v>
      </c>
      <c r="G290" s="42">
        <v>25000000</v>
      </c>
      <c r="H290" s="42">
        <v>75335937</v>
      </c>
      <c r="I290" s="42">
        <v>2886300</v>
      </c>
      <c r="J290" s="42">
        <f t="shared" si="32"/>
        <v>72449637</v>
      </c>
      <c r="K290" s="43">
        <f t="shared" si="29"/>
        <v>3.831239266327835E-2</v>
      </c>
    </row>
    <row r="291" spans="1:11" s="44" customFormat="1" ht="27.75" customHeight="1" x14ac:dyDescent="0.3">
      <c r="A291" s="38" t="s">
        <v>23</v>
      </c>
      <c r="B291" s="38" t="s">
        <v>23</v>
      </c>
      <c r="C291" s="39">
        <v>1116113</v>
      </c>
      <c r="D291" s="40">
        <v>3</v>
      </c>
      <c r="E291" s="41" t="s">
        <v>26</v>
      </c>
      <c r="F291" s="42">
        <v>0</v>
      </c>
      <c r="G291" s="42">
        <v>0</v>
      </c>
      <c r="H291" s="42">
        <v>0</v>
      </c>
      <c r="I291" s="42">
        <v>0</v>
      </c>
      <c r="J291" s="42">
        <f t="shared" si="32"/>
        <v>0</v>
      </c>
      <c r="K291" s="43">
        <f t="shared" si="29"/>
        <v>0</v>
      </c>
    </row>
    <row r="292" spans="1:11" s="44" customFormat="1" ht="27.75" customHeight="1" x14ac:dyDescent="0.3">
      <c r="A292" s="38" t="s">
        <v>23</v>
      </c>
      <c r="B292" s="38" t="s">
        <v>23</v>
      </c>
      <c r="C292" s="39">
        <v>1116113</v>
      </c>
      <c r="D292" s="40">
        <v>4</v>
      </c>
      <c r="E292" s="41" t="s">
        <v>27</v>
      </c>
      <c r="F292" s="42">
        <v>0</v>
      </c>
      <c r="G292" s="42">
        <v>0</v>
      </c>
      <c r="H292" s="42">
        <v>0</v>
      </c>
      <c r="I292" s="42">
        <v>0</v>
      </c>
      <c r="J292" s="42">
        <f t="shared" si="32"/>
        <v>0</v>
      </c>
      <c r="K292" s="43">
        <f t="shared" si="29"/>
        <v>0</v>
      </c>
    </row>
    <row r="293" spans="1:11" s="44" customFormat="1" ht="27.75" customHeight="1" x14ac:dyDescent="0.3">
      <c r="A293" s="38" t="s">
        <v>23</v>
      </c>
      <c r="B293" s="38" t="s">
        <v>23</v>
      </c>
      <c r="C293" s="39">
        <v>1116113</v>
      </c>
      <c r="D293" s="40">
        <v>5</v>
      </c>
      <c r="E293" s="41" t="s">
        <v>28</v>
      </c>
      <c r="F293" s="42">
        <v>0</v>
      </c>
      <c r="G293" s="42">
        <v>0</v>
      </c>
      <c r="H293" s="42">
        <v>0</v>
      </c>
      <c r="I293" s="42">
        <v>0</v>
      </c>
      <c r="J293" s="42">
        <f t="shared" si="32"/>
        <v>0</v>
      </c>
      <c r="K293" s="43">
        <f t="shared" si="29"/>
        <v>0</v>
      </c>
    </row>
    <row r="294" spans="1:11" s="44" customFormat="1" ht="27.75" customHeight="1" x14ac:dyDescent="0.3">
      <c r="A294" s="38" t="s">
        <v>23</v>
      </c>
      <c r="B294" s="38" t="s">
        <v>23</v>
      </c>
      <c r="C294" s="39">
        <v>1116113</v>
      </c>
      <c r="D294" s="40">
        <v>7</v>
      </c>
      <c r="E294" s="41" t="s">
        <v>29</v>
      </c>
      <c r="F294" s="42">
        <v>0</v>
      </c>
      <c r="G294" s="42">
        <v>0</v>
      </c>
      <c r="H294" s="42">
        <v>0</v>
      </c>
      <c r="I294" s="42">
        <v>0</v>
      </c>
      <c r="J294" s="42">
        <f t="shared" si="32"/>
        <v>0</v>
      </c>
      <c r="K294" s="43">
        <f t="shared" si="29"/>
        <v>0</v>
      </c>
    </row>
    <row r="295" spans="1:11" s="44" customFormat="1" ht="27.75" customHeight="1" x14ac:dyDescent="0.3">
      <c r="A295" s="38" t="s">
        <v>23</v>
      </c>
      <c r="B295" s="38" t="s">
        <v>23</v>
      </c>
      <c r="C295" s="39">
        <v>1116113</v>
      </c>
      <c r="D295" s="40">
        <v>9</v>
      </c>
      <c r="E295" s="41" t="s">
        <v>30</v>
      </c>
      <c r="F295" s="42">
        <v>0</v>
      </c>
      <c r="G295" s="42">
        <v>0</v>
      </c>
      <c r="H295" s="42">
        <v>0</v>
      </c>
      <c r="I295" s="42">
        <v>0</v>
      </c>
      <c r="J295" s="42">
        <f t="shared" si="32"/>
        <v>0</v>
      </c>
      <c r="K295" s="43">
        <f t="shared" si="29"/>
        <v>0</v>
      </c>
    </row>
    <row r="296" spans="1:11" s="7" customFormat="1" ht="27.75" customHeight="1" x14ac:dyDescent="0.3">
      <c r="A296" s="33" t="s">
        <v>21</v>
      </c>
      <c r="B296" s="33" t="s">
        <v>21</v>
      </c>
      <c r="C296" s="33" t="s">
        <v>21</v>
      </c>
      <c r="D296" s="34">
        <v>1116114</v>
      </c>
      <c r="E296" s="45" t="s">
        <v>68</v>
      </c>
      <c r="F296" s="46">
        <v>0</v>
      </c>
      <c r="G296" s="46">
        <v>651387609.19333339</v>
      </c>
      <c r="H296" s="46">
        <f>SUMIF($B$297:$B$303,"article",H297:H303)</f>
        <v>911453430</v>
      </c>
      <c r="I296" s="46">
        <f>SUMIF($B$297:$B$303,"article",I297:I303)</f>
        <v>86089902</v>
      </c>
      <c r="J296" s="46">
        <f>SUMIF($B$297:$B$303,"article",J297:J303)</f>
        <v>825363528</v>
      </c>
      <c r="K296" s="47">
        <f t="shared" si="29"/>
        <v>9.4453429178493517E-2</v>
      </c>
    </row>
    <row r="297" spans="1:11" s="44" customFormat="1" ht="27.75" customHeight="1" x14ac:dyDescent="0.3">
      <c r="A297" s="38" t="s">
        <v>23</v>
      </c>
      <c r="B297" s="38" t="s">
        <v>23</v>
      </c>
      <c r="C297" s="39">
        <v>1116114</v>
      </c>
      <c r="D297" s="40">
        <v>1</v>
      </c>
      <c r="E297" s="41" t="s">
        <v>24</v>
      </c>
      <c r="F297" s="42">
        <v>0</v>
      </c>
      <c r="G297" s="42">
        <v>440827722.19333339</v>
      </c>
      <c r="H297" s="42">
        <v>658947815</v>
      </c>
      <c r="I297" s="42">
        <v>86089902</v>
      </c>
      <c r="J297" s="42">
        <f t="shared" ref="J297:J303" si="33">H297-I297</f>
        <v>572857913</v>
      </c>
      <c r="K297" s="43">
        <f t="shared" si="29"/>
        <v>0.13064752631435617</v>
      </c>
    </row>
    <row r="298" spans="1:11" s="44" customFormat="1" ht="27.75" customHeight="1" x14ac:dyDescent="0.3">
      <c r="A298" s="38" t="s">
        <v>23</v>
      </c>
      <c r="B298" s="38" t="s">
        <v>23</v>
      </c>
      <c r="C298" s="39">
        <v>1116114</v>
      </c>
      <c r="D298" s="40">
        <v>2</v>
      </c>
      <c r="E298" s="41" t="s">
        <v>25</v>
      </c>
      <c r="F298" s="42">
        <v>0</v>
      </c>
      <c r="G298" s="42">
        <v>210559887</v>
      </c>
      <c r="H298" s="42">
        <v>252505615.00000003</v>
      </c>
      <c r="I298" s="42">
        <v>0</v>
      </c>
      <c r="J298" s="42">
        <f t="shared" si="33"/>
        <v>252505615.00000003</v>
      </c>
      <c r="K298" s="43">
        <f t="shared" si="29"/>
        <v>0</v>
      </c>
    </row>
    <row r="299" spans="1:11" s="44" customFormat="1" ht="27.75" customHeight="1" x14ac:dyDescent="0.3">
      <c r="A299" s="38" t="s">
        <v>23</v>
      </c>
      <c r="B299" s="38" t="s">
        <v>23</v>
      </c>
      <c r="C299" s="39">
        <v>1116114</v>
      </c>
      <c r="D299" s="40">
        <v>3</v>
      </c>
      <c r="E299" s="41" t="s">
        <v>26</v>
      </c>
      <c r="F299" s="42">
        <v>0</v>
      </c>
      <c r="G299" s="42">
        <v>0</v>
      </c>
      <c r="H299" s="42">
        <v>0</v>
      </c>
      <c r="I299" s="42">
        <v>0</v>
      </c>
      <c r="J299" s="42">
        <f t="shared" si="33"/>
        <v>0</v>
      </c>
      <c r="K299" s="43">
        <f t="shared" si="29"/>
        <v>0</v>
      </c>
    </row>
    <row r="300" spans="1:11" s="44" customFormat="1" ht="27.75" customHeight="1" x14ac:dyDescent="0.3">
      <c r="A300" s="38" t="s">
        <v>23</v>
      </c>
      <c r="B300" s="38" t="s">
        <v>23</v>
      </c>
      <c r="C300" s="39">
        <v>1116114</v>
      </c>
      <c r="D300" s="40">
        <v>4</v>
      </c>
      <c r="E300" s="41" t="s">
        <v>27</v>
      </c>
      <c r="F300" s="42">
        <v>0</v>
      </c>
      <c r="G300" s="42">
        <v>0</v>
      </c>
      <c r="H300" s="42">
        <v>0</v>
      </c>
      <c r="I300" s="42">
        <v>0</v>
      </c>
      <c r="J300" s="42">
        <f t="shared" si="33"/>
        <v>0</v>
      </c>
      <c r="K300" s="43">
        <f t="shared" si="29"/>
        <v>0</v>
      </c>
    </row>
    <row r="301" spans="1:11" s="44" customFormat="1" ht="27.75" customHeight="1" x14ac:dyDescent="0.3">
      <c r="A301" s="38" t="s">
        <v>23</v>
      </c>
      <c r="B301" s="38" t="s">
        <v>23</v>
      </c>
      <c r="C301" s="39">
        <v>1116114</v>
      </c>
      <c r="D301" s="40">
        <v>5</v>
      </c>
      <c r="E301" s="41" t="s">
        <v>28</v>
      </c>
      <c r="F301" s="42">
        <v>0</v>
      </c>
      <c r="G301" s="42">
        <v>0</v>
      </c>
      <c r="H301" s="42">
        <v>0</v>
      </c>
      <c r="I301" s="42">
        <v>0</v>
      </c>
      <c r="J301" s="42">
        <f t="shared" si="33"/>
        <v>0</v>
      </c>
      <c r="K301" s="43">
        <f t="shared" si="29"/>
        <v>0</v>
      </c>
    </row>
    <row r="302" spans="1:11" s="44" customFormat="1" ht="27.75" customHeight="1" x14ac:dyDescent="0.3">
      <c r="A302" s="38" t="s">
        <v>23</v>
      </c>
      <c r="B302" s="38" t="s">
        <v>23</v>
      </c>
      <c r="C302" s="39">
        <v>1116114</v>
      </c>
      <c r="D302" s="40">
        <v>7</v>
      </c>
      <c r="E302" s="41" t="s">
        <v>29</v>
      </c>
      <c r="F302" s="42">
        <v>0</v>
      </c>
      <c r="G302" s="42">
        <v>0</v>
      </c>
      <c r="H302" s="42">
        <v>0</v>
      </c>
      <c r="I302" s="42">
        <v>0</v>
      </c>
      <c r="J302" s="42">
        <f t="shared" si="33"/>
        <v>0</v>
      </c>
      <c r="K302" s="43">
        <f t="shared" si="29"/>
        <v>0</v>
      </c>
    </row>
    <row r="303" spans="1:11" s="44" customFormat="1" ht="27.75" customHeight="1" x14ac:dyDescent="0.3">
      <c r="A303" s="38" t="s">
        <v>23</v>
      </c>
      <c r="B303" s="38" t="s">
        <v>23</v>
      </c>
      <c r="C303" s="39">
        <v>1116114</v>
      </c>
      <c r="D303" s="40">
        <v>9</v>
      </c>
      <c r="E303" s="41" t="s">
        <v>30</v>
      </c>
      <c r="F303" s="42">
        <v>0</v>
      </c>
      <c r="G303" s="42">
        <v>0</v>
      </c>
      <c r="H303" s="42">
        <v>0</v>
      </c>
      <c r="I303" s="42">
        <v>0</v>
      </c>
      <c r="J303" s="42">
        <f t="shared" si="33"/>
        <v>0</v>
      </c>
      <c r="K303" s="43">
        <f t="shared" si="29"/>
        <v>0</v>
      </c>
    </row>
    <row r="304" spans="1:11" s="7" customFormat="1" ht="27.75" customHeight="1" x14ac:dyDescent="0.3">
      <c r="A304" s="22" t="s">
        <v>16</v>
      </c>
      <c r="B304" s="22" t="s">
        <v>16</v>
      </c>
      <c r="C304" s="22" t="s">
        <v>16</v>
      </c>
      <c r="D304" s="50">
        <v>1117</v>
      </c>
      <c r="E304" s="51" t="s">
        <v>69</v>
      </c>
      <c r="F304" s="52">
        <v>218836790.89038903</v>
      </c>
      <c r="G304" s="52">
        <v>209582759.11652157</v>
      </c>
      <c r="H304" s="52">
        <f>SUMIF($B$305:$B$325,"chap",H305:H325)</f>
        <v>494616893.00000006</v>
      </c>
      <c r="I304" s="52">
        <f>SUMIF($B$305:$B$325,"chap",I305:I325)</f>
        <v>19760530</v>
      </c>
      <c r="J304" s="52">
        <f>SUMIF($B$305:$B$325,"chap",J305:J325)</f>
        <v>474856363.00000012</v>
      </c>
      <c r="K304" s="53">
        <f t="shared" si="29"/>
        <v>3.9951182985575866E-2</v>
      </c>
    </row>
    <row r="305" spans="1:11" s="32" customFormat="1" ht="27.75" customHeight="1" x14ac:dyDescent="0.3">
      <c r="A305" s="27" t="s">
        <v>19</v>
      </c>
      <c r="B305" s="27" t="s">
        <v>19</v>
      </c>
      <c r="C305" s="27" t="s">
        <v>19</v>
      </c>
      <c r="D305" s="28">
        <v>11171</v>
      </c>
      <c r="E305" s="29" t="s">
        <v>20</v>
      </c>
      <c r="F305" s="30">
        <v>218836790.89038903</v>
      </c>
      <c r="G305" s="30">
        <v>209582759.11652157</v>
      </c>
      <c r="H305" s="30">
        <f>SUMIF($B$306:$B$325,"section",H306:H325)</f>
        <v>494616893.00000006</v>
      </c>
      <c r="I305" s="30">
        <f>SUMIF($B$306:$B$325,"section",I306:I325)</f>
        <v>19760530</v>
      </c>
      <c r="J305" s="30">
        <f>SUMIF($B$306:$B$325,"section",J306:J325)</f>
        <v>474856363.00000012</v>
      </c>
      <c r="K305" s="31">
        <f t="shared" si="29"/>
        <v>3.9951182985575866E-2</v>
      </c>
    </row>
    <row r="306" spans="1:11" s="7" customFormat="1" ht="27.75" customHeight="1" x14ac:dyDescent="0.3">
      <c r="A306" s="33" t="s">
        <v>21</v>
      </c>
      <c r="B306" s="33" t="s">
        <v>21</v>
      </c>
      <c r="C306" s="33" t="s">
        <v>21</v>
      </c>
      <c r="D306" s="34">
        <v>1117111</v>
      </c>
      <c r="E306" s="45" t="s">
        <v>22</v>
      </c>
      <c r="F306" s="46">
        <v>36460521.296389006</v>
      </c>
      <c r="G306" s="46">
        <v>19290797.046271525</v>
      </c>
      <c r="H306" s="46">
        <f>SUMIF($B$307:$B$313,"article",H307:H313)</f>
        <v>46746958.999999985</v>
      </c>
      <c r="I306" s="46">
        <f>SUMIF($B$307:$B$313,"article",I307:I313)</f>
        <v>1644963.33</v>
      </c>
      <c r="J306" s="46">
        <f>SUMIF($B$307:$B$313,"article",J307:J313)</f>
        <v>45101995.669999987</v>
      </c>
      <c r="K306" s="47">
        <f t="shared" si="29"/>
        <v>3.5188670347519303E-2</v>
      </c>
    </row>
    <row r="307" spans="1:11" s="44" customFormat="1" ht="27.75" customHeight="1" x14ac:dyDescent="0.3">
      <c r="A307" s="38" t="s">
        <v>23</v>
      </c>
      <c r="B307" s="38" t="s">
        <v>23</v>
      </c>
      <c r="C307" s="39">
        <v>1117111</v>
      </c>
      <c r="D307" s="40">
        <v>1</v>
      </c>
      <c r="E307" s="41" t="s">
        <v>24</v>
      </c>
      <c r="F307" s="42">
        <v>19804329.511389006</v>
      </c>
      <c r="G307" s="42">
        <v>17203120.118021525</v>
      </c>
      <c r="H307" s="42">
        <v>33868124.999999985</v>
      </c>
      <c r="I307" s="42">
        <v>424683.33</v>
      </c>
      <c r="J307" s="42">
        <f t="shared" ref="J307:J313" si="34">H307-I307</f>
        <v>33443441.669999987</v>
      </c>
      <c r="K307" s="43">
        <f t="shared" si="29"/>
        <v>1.2539322150251902E-2</v>
      </c>
    </row>
    <row r="308" spans="1:11" s="44" customFormat="1" ht="27.75" customHeight="1" x14ac:dyDescent="0.3">
      <c r="A308" s="38" t="s">
        <v>23</v>
      </c>
      <c r="B308" s="38" t="s">
        <v>23</v>
      </c>
      <c r="C308" s="39">
        <v>1117111</v>
      </c>
      <c r="D308" s="40">
        <v>2</v>
      </c>
      <c r="E308" s="41" t="s">
        <v>25</v>
      </c>
      <c r="F308" s="42">
        <v>13401212.870999999</v>
      </c>
      <c r="G308" s="42">
        <v>1084437.9282500008</v>
      </c>
      <c r="H308" s="42">
        <v>11990408.000000002</v>
      </c>
      <c r="I308" s="42">
        <v>1220280</v>
      </c>
      <c r="J308" s="42">
        <f t="shared" si="34"/>
        <v>10770128.000000002</v>
      </c>
      <c r="K308" s="43">
        <f t="shared" si="29"/>
        <v>0.10177134923181928</v>
      </c>
    </row>
    <row r="309" spans="1:11" s="44" customFormat="1" ht="27.75" customHeight="1" x14ac:dyDescent="0.3">
      <c r="A309" s="38" t="s">
        <v>23</v>
      </c>
      <c r="B309" s="38" t="s">
        <v>23</v>
      </c>
      <c r="C309" s="39">
        <v>1117111</v>
      </c>
      <c r="D309" s="40">
        <v>3</v>
      </c>
      <c r="E309" s="41" t="s">
        <v>26</v>
      </c>
      <c r="F309" s="42">
        <v>-0.38000000000465661</v>
      </c>
      <c r="G309" s="42">
        <v>242307</v>
      </c>
      <c r="H309" s="42">
        <v>150013</v>
      </c>
      <c r="I309" s="42">
        <v>0</v>
      </c>
      <c r="J309" s="42">
        <f t="shared" si="34"/>
        <v>150013</v>
      </c>
      <c r="K309" s="43">
        <f t="shared" si="29"/>
        <v>0</v>
      </c>
    </row>
    <row r="310" spans="1:11" s="44" customFormat="1" ht="27.75" customHeight="1" x14ac:dyDescent="0.3">
      <c r="A310" s="38" t="s">
        <v>23</v>
      </c>
      <c r="B310" s="38" t="s">
        <v>23</v>
      </c>
      <c r="C310" s="39">
        <v>1117111</v>
      </c>
      <c r="D310" s="40">
        <v>4</v>
      </c>
      <c r="E310" s="41" t="s">
        <v>27</v>
      </c>
      <c r="F310" s="42">
        <v>254979.29399999999</v>
      </c>
      <c r="G310" s="42">
        <v>295932</v>
      </c>
      <c r="H310" s="42">
        <v>738413</v>
      </c>
      <c r="I310" s="42">
        <v>0</v>
      </c>
      <c r="J310" s="42">
        <f t="shared" si="34"/>
        <v>738413</v>
      </c>
      <c r="K310" s="43">
        <f t="shared" si="29"/>
        <v>0</v>
      </c>
    </row>
    <row r="311" spans="1:11" s="44" customFormat="1" ht="27.75" customHeight="1" x14ac:dyDescent="0.3">
      <c r="A311" s="38" t="s">
        <v>23</v>
      </c>
      <c r="B311" s="38" t="s">
        <v>23</v>
      </c>
      <c r="C311" s="39">
        <v>1117111</v>
      </c>
      <c r="D311" s="40">
        <v>5</v>
      </c>
      <c r="E311" s="41" t="s">
        <v>28</v>
      </c>
      <c r="F311" s="42">
        <v>0</v>
      </c>
      <c r="G311" s="42">
        <v>0</v>
      </c>
      <c r="H311" s="42">
        <v>0</v>
      </c>
      <c r="I311" s="42">
        <v>0</v>
      </c>
      <c r="J311" s="42">
        <f t="shared" si="34"/>
        <v>0</v>
      </c>
      <c r="K311" s="43">
        <f t="shared" si="29"/>
        <v>0</v>
      </c>
    </row>
    <row r="312" spans="1:11" s="44" customFormat="1" ht="27.75" customHeight="1" x14ac:dyDescent="0.3">
      <c r="A312" s="38" t="s">
        <v>23</v>
      </c>
      <c r="B312" s="38" t="s">
        <v>23</v>
      </c>
      <c r="C312" s="39">
        <v>1117111</v>
      </c>
      <c r="D312" s="40">
        <v>7</v>
      </c>
      <c r="E312" s="41" t="s">
        <v>29</v>
      </c>
      <c r="F312" s="42">
        <v>0</v>
      </c>
      <c r="G312" s="42">
        <v>0</v>
      </c>
      <c r="H312" s="42">
        <v>0</v>
      </c>
      <c r="I312" s="42">
        <v>0</v>
      </c>
      <c r="J312" s="42">
        <f t="shared" si="34"/>
        <v>0</v>
      </c>
      <c r="K312" s="43">
        <f t="shared" si="29"/>
        <v>0</v>
      </c>
    </row>
    <row r="313" spans="1:11" s="44" customFormat="1" ht="27.75" customHeight="1" x14ac:dyDescent="0.3">
      <c r="A313" s="38" t="s">
        <v>23</v>
      </c>
      <c r="B313" s="38" t="s">
        <v>23</v>
      </c>
      <c r="C313" s="39">
        <v>1117111</v>
      </c>
      <c r="D313" s="40">
        <v>9</v>
      </c>
      <c r="E313" s="41" t="s">
        <v>30</v>
      </c>
      <c r="F313" s="42">
        <v>3000000</v>
      </c>
      <c r="G313" s="42">
        <v>465000</v>
      </c>
      <c r="H313" s="42">
        <v>0</v>
      </c>
      <c r="I313" s="42">
        <v>0</v>
      </c>
      <c r="J313" s="42">
        <f t="shared" si="34"/>
        <v>0</v>
      </c>
      <c r="K313" s="43" t="e">
        <f t="shared" si="29"/>
        <v>#DIV/0!</v>
      </c>
    </row>
    <row r="314" spans="1:11" s="7" customFormat="1" ht="27.75" customHeight="1" x14ac:dyDescent="0.3">
      <c r="A314" s="33" t="s">
        <v>21</v>
      </c>
      <c r="B314" s="33" t="s">
        <v>21</v>
      </c>
      <c r="C314" s="33" t="s">
        <v>21</v>
      </c>
      <c r="D314" s="34">
        <v>1117112</v>
      </c>
      <c r="E314" s="45" t="s">
        <v>31</v>
      </c>
      <c r="F314" s="46">
        <v>151985142.31400001</v>
      </c>
      <c r="G314" s="46">
        <v>161019340.41025004</v>
      </c>
      <c r="H314" s="46">
        <f>SUMIF($B$315:$B$321,"article",H315:H321)</f>
        <v>363724053.00000006</v>
      </c>
      <c r="I314" s="46">
        <f>SUMIF($B$315:$B$321,"article",I315:I321)</f>
        <v>14043066.67</v>
      </c>
      <c r="J314" s="46">
        <f>SUMIF($B$315:$B$321,"article",J315:J321)</f>
        <v>349680986.3300001</v>
      </c>
      <c r="K314" s="47">
        <f t="shared" si="29"/>
        <v>3.8609122916597426E-2</v>
      </c>
    </row>
    <row r="315" spans="1:11" s="44" customFormat="1" ht="27.75" customHeight="1" x14ac:dyDescent="0.3">
      <c r="A315" s="38" t="s">
        <v>23</v>
      </c>
      <c r="B315" s="38" t="s">
        <v>23</v>
      </c>
      <c r="C315" s="39">
        <v>1117112</v>
      </c>
      <c r="D315" s="40">
        <v>1</v>
      </c>
      <c r="E315" s="41" t="s">
        <v>24</v>
      </c>
      <c r="F315" s="42">
        <v>103634491.33000001</v>
      </c>
      <c r="G315" s="42">
        <v>108474331.62500001</v>
      </c>
      <c r="H315" s="42">
        <v>204519125.00000009</v>
      </c>
      <c r="I315" s="42">
        <v>14043066.67</v>
      </c>
      <c r="J315" s="42">
        <f t="shared" ref="J315:J321" si="35">H315-I315</f>
        <v>190476058.3300001</v>
      </c>
      <c r="K315" s="43">
        <f t="shared" si="29"/>
        <v>6.8663831169823331E-2</v>
      </c>
    </row>
    <row r="316" spans="1:11" s="44" customFormat="1" ht="27.75" customHeight="1" x14ac:dyDescent="0.3">
      <c r="A316" s="38" t="s">
        <v>23</v>
      </c>
      <c r="B316" s="38" t="s">
        <v>23</v>
      </c>
      <c r="C316" s="39">
        <v>1117112</v>
      </c>
      <c r="D316" s="40">
        <v>2</v>
      </c>
      <c r="E316" s="41" t="s">
        <v>25</v>
      </c>
      <c r="F316" s="42">
        <v>10672799.848999999</v>
      </c>
      <c r="G316" s="42">
        <v>17121406.392750002</v>
      </c>
      <c r="H316" s="42">
        <v>32252718.999999985</v>
      </c>
      <c r="I316" s="42">
        <v>0</v>
      </c>
      <c r="J316" s="42">
        <f t="shared" si="35"/>
        <v>32252718.999999985</v>
      </c>
      <c r="K316" s="43">
        <f t="shared" si="29"/>
        <v>0</v>
      </c>
    </row>
    <row r="317" spans="1:11" s="44" customFormat="1" ht="27.75" customHeight="1" x14ac:dyDescent="0.3">
      <c r="A317" s="38" t="s">
        <v>23</v>
      </c>
      <c r="B317" s="38" t="s">
        <v>23</v>
      </c>
      <c r="C317" s="39">
        <v>1117112</v>
      </c>
      <c r="D317" s="40">
        <v>3</v>
      </c>
      <c r="E317" s="41" t="s">
        <v>26</v>
      </c>
      <c r="F317" s="42">
        <v>12602730.321</v>
      </c>
      <c r="G317" s="42">
        <v>12073023.372500001</v>
      </c>
      <c r="H317" s="42">
        <v>37496568.999999993</v>
      </c>
      <c r="I317" s="42">
        <v>0</v>
      </c>
      <c r="J317" s="42">
        <f t="shared" si="35"/>
        <v>37496568.999999993</v>
      </c>
      <c r="K317" s="43">
        <f t="shared" si="29"/>
        <v>0</v>
      </c>
    </row>
    <row r="318" spans="1:11" s="44" customFormat="1" ht="27.75" customHeight="1" x14ac:dyDescent="0.3">
      <c r="A318" s="38" t="s">
        <v>23</v>
      </c>
      <c r="B318" s="38" t="s">
        <v>23</v>
      </c>
      <c r="C318" s="39">
        <v>1117112</v>
      </c>
      <c r="D318" s="40">
        <v>4</v>
      </c>
      <c r="E318" s="41" t="s">
        <v>27</v>
      </c>
      <c r="F318" s="42">
        <v>5074947.7139999997</v>
      </c>
      <c r="G318" s="42">
        <v>2450419.02</v>
      </c>
      <c r="H318" s="42">
        <v>49382602</v>
      </c>
      <c r="I318" s="42">
        <v>0</v>
      </c>
      <c r="J318" s="42">
        <f t="shared" si="35"/>
        <v>49382602</v>
      </c>
      <c r="K318" s="43">
        <f t="shared" si="29"/>
        <v>0</v>
      </c>
    </row>
    <row r="319" spans="1:11" s="44" customFormat="1" ht="27.75" customHeight="1" x14ac:dyDescent="0.3">
      <c r="A319" s="38" t="s">
        <v>23</v>
      </c>
      <c r="B319" s="38" t="s">
        <v>23</v>
      </c>
      <c r="C319" s="39">
        <v>1117112</v>
      </c>
      <c r="D319" s="40">
        <v>5</v>
      </c>
      <c r="E319" s="41" t="s">
        <v>28</v>
      </c>
      <c r="F319" s="42">
        <v>0</v>
      </c>
      <c r="G319" s="42">
        <v>0</v>
      </c>
      <c r="H319" s="42">
        <v>3000000</v>
      </c>
      <c r="I319" s="42">
        <v>0</v>
      </c>
      <c r="J319" s="42">
        <f t="shared" si="35"/>
        <v>3000000</v>
      </c>
      <c r="K319" s="43">
        <f t="shared" si="29"/>
        <v>0</v>
      </c>
    </row>
    <row r="320" spans="1:11" s="44" customFormat="1" ht="27.75" customHeight="1" x14ac:dyDescent="0.3">
      <c r="A320" s="38" t="s">
        <v>23</v>
      </c>
      <c r="B320" s="38" t="s">
        <v>23</v>
      </c>
      <c r="C320" s="39">
        <v>1117112</v>
      </c>
      <c r="D320" s="40">
        <v>7</v>
      </c>
      <c r="E320" s="41" t="s">
        <v>29</v>
      </c>
      <c r="F320" s="42">
        <v>1000000</v>
      </c>
      <c r="G320" s="42">
        <v>0</v>
      </c>
      <c r="H320" s="42">
        <v>2500000</v>
      </c>
      <c r="I320" s="42">
        <v>0</v>
      </c>
      <c r="J320" s="42">
        <f t="shared" si="35"/>
        <v>2500000</v>
      </c>
      <c r="K320" s="43">
        <f t="shared" si="29"/>
        <v>0</v>
      </c>
    </row>
    <row r="321" spans="1:11" s="44" customFormat="1" ht="27.75" customHeight="1" x14ac:dyDescent="0.3">
      <c r="A321" s="38" t="s">
        <v>23</v>
      </c>
      <c r="B321" s="38" t="s">
        <v>23</v>
      </c>
      <c r="C321" s="39">
        <v>1117112</v>
      </c>
      <c r="D321" s="40">
        <v>9</v>
      </c>
      <c r="E321" s="41" t="s">
        <v>30</v>
      </c>
      <c r="F321" s="42">
        <v>19000173.100000001</v>
      </c>
      <c r="G321" s="42">
        <v>20900160</v>
      </c>
      <c r="H321" s="42">
        <v>34573038</v>
      </c>
      <c r="I321" s="42">
        <v>0</v>
      </c>
      <c r="J321" s="42">
        <f t="shared" si="35"/>
        <v>34573038</v>
      </c>
      <c r="K321" s="43">
        <f t="shared" si="29"/>
        <v>0</v>
      </c>
    </row>
    <row r="322" spans="1:11" s="7" customFormat="1" ht="27.75" customHeight="1" x14ac:dyDescent="0.3">
      <c r="A322" s="33" t="s">
        <v>21</v>
      </c>
      <c r="B322" s="33" t="s">
        <v>21</v>
      </c>
      <c r="C322" s="33" t="s">
        <v>21</v>
      </c>
      <c r="D322" s="34">
        <v>1117113</v>
      </c>
      <c r="E322" s="45" t="s">
        <v>70</v>
      </c>
      <c r="F322" s="46">
        <v>30391127.280000001</v>
      </c>
      <c r="G322" s="46">
        <v>29272621.66</v>
      </c>
      <c r="H322" s="46">
        <f>SUMIF($B$323:$B$325,"article",H323:H325)</f>
        <v>84145881</v>
      </c>
      <c r="I322" s="46">
        <f>SUMIF($B$323:$B$325,"article",I323:I325)</f>
        <v>4072500</v>
      </c>
      <c r="J322" s="46">
        <f>SUMIF($B$323:$B$325,"article",J323:J325)</f>
        <v>80073381</v>
      </c>
      <c r="K322" s="47">
        <f t="shared" si="29"/>
        <v>4.8398090929727147E-2</v>
      </c>
    </row>
    <row r="323" spans="1:11" s="44" customFormat="1" ht="27.75" customHeight="1" x14ac:dyDescent="0.3">
      <c r="A323" s="38" t="s">
        <v>23</v>
      </c>
      <c r="B323" s="38" t="s">
        <v>23</v>
      </c>
      <c r="C323" s="39">
        <v>1117113</v>
      </c>
      <c r="D323" s="40">
        <v>1</v>
      </c>
      <c r="E323" s="41" t="s">
        <v>24</v>
      </c>
      <c r="F323" s="42">
        <v>20391131.280000001</v>
      </c>
      <c r="G323" s="42">
        <v>20658900.66</v>
      </c>
      <c r="H323" s="42">
        <v>48782167.999999993</v>
      </c>
      <c r="I323" s="42">
        <v>4072500</v>
      </c>
      <c r="J323" s="42">
        <f>H323-I323</f>
        <v>44709667.999999993</v>
      </c>
      <c r="K323" s="43">
        <f t="shared" si="29"/>
        <v>8.3483374498648788E-2</v>
      </c>
    </row>
    <row r="324" spans="1:11" s="44" customFormat="1" ht="27.75" customHeight="1" x14ac:dyDescent="0.3">
      <c r="A324" s="38" t="s">
        <v>23</v>
      </c>
      <c r="B324" s="38" t="s">
        <v>23</v>
      </c>
      <c r="C324" s="39">
        <v>1117113</v>
      </c>
      <c r="D324" s="40">
        <v>2</v>
      </c>
      <c r="E324" s="41" t="s">
        <v>25</v>
      </c>
      <c r="F324" s="42">
        <v>9999996</v>
      </c>
      <c r="G324" s="42">
        <v>8613721</v>
      </c>
      <c r="H324" s="42">
        <v>35363713</v>
      </c>
      <c r="I324" s="42">
        <v>0</v>
      </c>
      <c r="J324" s="42">
        <f>H324-I324</f>
        <v>35363713</v>
      </c>
      <c r="K324" s="43">
        <f t="shared" ref="K324:K387" si="36">IF(G324&lt;&gt;0,I324/H324,0)</f>
        <v>0</v>
      </c>
    </row>
    <row r="325" spans="1:11" s="44" customFormat="1" ht="27.75" customHeight="1" x14ac:dyDescent="0.3">
      <c r="A325" s="38" t="s">
        <v>23</v>
      </c>
      <c r="B325" s="38" t="s">
        <v>23</v>
      </c>
      <c r="C325" s="39">
        <v>1117113</v>
      </c>
      <c r="D325" s="40">
        <v>9</v>
      </c>
      <c r="E325" s="41" t="s">
        <v>30</v>
      </c>
      <c r="F325" s="42">
        <v>0</v>
      </c>
      <c r="G325" s="42">
        <v>0</v>
      </c>
      <c r="H325" s="42">
        <v>0</v>
      </c>
      <c r="I325" s="42">
        <v>0</v>
      </c>
      <c r="J325" s="42">
        <f>H325-I325</f>
        <v>0</v>
      </c>
      <c r="K325" s="43">
        <f t="shared" si="36"/>
        <v>0</v>
      </c>
    </row>
    <row r="326" spans="1:11" s="7" customFormat="1" ht="27.75" customHeight="1" x14ac:dyDescent="0.3">
      <c r="A326" s="17" t="s">
        <v>14</v>
      </c>
      <c r="B326" s="17" t="s">
        <v>14</v>
      </c>
      <c r="C326" s="17" t="s">
        <v>14</v>
      </c>
      <c r="D326" s="13">
        <v>12</v>
      </c>
      <c r="E326" s="59" t="s">
        <v>71</v>
      </c>
      <c r="F326" s="60">
        <v>20324505556.391098</v>
      </c>
      <c r="G326" s="60">
        <v>25807693491.891247</v>
      </c>
      <c r="H326" s="60">
        <f>SUMIF($B$327:$B$561,"MIN",H327:H561)</f>
        <v>52187063311.300789</v>
      </c>
      <c r="I326" s="60">
        <f>SUMIF($B$327:$B$561,"MIN",I327:I561)</f>
        <v>3139532615.9499998</v>
      </c>
      <c r="J326" s="60">
        <f>SUMIF($B$327:$B$561,"MIN",J327:J561)</f>
        <v>49047530695.350807</v>
      </c>
      <c r="K326" s="61">
        <f t="shared" si="36"/>
        <v>6.01592122021197E-2</v>
      </c>
    </row>
    <row r="327" spans="1:11" s="7" customFormat="1" ht="27.75" customHeight="1" x14ac:dyDescent="0.3">
      <c r="A327" s="22" t="s">
        <v>16</v>
      </c>
      <c r="B327" s="22" t="s">
        <v>16</v>
      </c>
      <c r="C327" s="22" t="s">
        <v>16</v>
      </c>
      <c r="D327" s="50">
        <v>1211</v>
      </c>
      <c r="E327" s="51" t="s">
        <v>72</v>
      </c>
      <c r="F327" s="52">
        <v>11218634902.492001</v>
      </c>
      <c r="G327" s="52">
        <v>13482366823.533497</v>
      </c>
      <c r="H327" s="52">
        <f>SUMIF($B$328:$B$382,"chap",H328:H382)</f>
        <v>28166677395.404495</v>
      </c>
      <c r="I327" s="52">
        <f>SUMIF($B$328:$B$382,"chap",I328:I382)</f>
        <v>2415338486.5999999</v>
      </c>
      <c r="J327" s="52">
        <f>SUMIF($B$328:$B$382,"chap",J328:J382)</f>
        <v>25751338908.804497</v>
      </c>
      <c r="K327" s="62">
        <f t="shared" si="36"/>
        <v>8.5751629583192227E-2</v>
      </c>
    </row>
    <row r="328" spans="1:11" s="32" customFormat="1" ht="27.75" customHeight="1" x14ac:dyDescent="0.3">
      <c r="A328" s="27" t="s">
        <v>19</v>
      </c>
      <c r="B328" s="27" t="s">
        <v>19</v>
      </c>
      <c r="C328" s="27" t="s">
        <v>19</v>
      </c>
      <c r="D328" s="28">
        <v>12111</v>
      </c>
      <c r="E328" s="29" t="s">
        <v>20</v>
      </c>
      <c r="F328" s="30">
        <v>1847890228.9820001</v>
      </c>
      <c r="G328" s="30">
        <v>2493151375.7234998</v>
      </c>
      <c r="H328" s="30">
        <f>SUMIF($B$329:$B$373,"section",H329:H373)</f>
        <v>6084921967.7229996</v>
      </c>
      <c r="I328" s="30">
        <f>SUMIF($B$329:$B$373,"section",I329:I373)</f>
        <v>524532311.80000001</v>
      </c>
      <c r="J328" s="30">
        <f>SUMIF($B$329:$B$373,"section",J329:J373)</f>
        <v>5560389655.9230003</v>
      </c>
      <c r="K328" s="31">
        <f t="shared" si="36"/>
        <v>8.6201978362638224E-2</v>
      </c>
    </row>
    <row r="329" spans="1:11" s="7" customFormat="1" ht="27.75" customHeight="1" x14ac:dyDescent="0.3">
      <c r="A329" s="33" t="s">
        <v>21</v>
      </c>
      <c r="B329" s="33" t="s">
        <v>21</v>
      </c>
      <c r="C329" s="33" t="s">
        <v>21</v>
      </c>
      <c r="D329" s="34">
        <v>1211111</v>
      </c>
      <c r="E329" s="45" t="s">
        <v>22</v>
      </c>
      <c r="F329" s="46">
        <v>42573367.747999996</v>
      </c>
      <c r="G329" s="46">
        <v>26096808.350000001</v>
      </c>
      <c r="H329" s="46">
        <f>SUMIF($B$330:$B$336,"article",H330:H336)</f>
        <v>82098322</v>
      </c>
      <c r="I329" s="46">
        <f>SUMIF($B$330:$B$336,"article",I330:I336)</f>
        <v>23056583.329999998</v>
      </c>
      <c r="J329" s="46">
        <f>SUMIF($B$330:$B$336,"article",J330:J336)</f>
        <v>59041738.669999994</v>
      </c>
      <c r="K329" s="47">
        <f t="shared" si="36"/>
        <v>0.28084110330537571</v>
      </c>
    </row>
    <row r="330" spans="1:11" s="44" customFormat="1" ht="27.75" customHeight="1" x14ac:dyDescent="0.3">
      <c r="A330" s="38" t="s">
        <v>23</v>
      </c>
      <c r="B330" s="38" t="s">
        <v>23</v>
      </c>
      <c r="C330" s="39">
        <v>1211111</v>
      </c>
      <c r="D330" s="40">
        <v>1</v>
      </c>
      <c r="E330" s="41" t="s">
        <v>24</v>
      </c>
      <c r="F330" s="42">
        <v>21131924.259999998</v>
      </c>
      <c r="G330" s="42">
        <v>13827374.175000001</v>
      </c>
      <c r="H330" s="42">
        <v>41020676.999999993</v>
      </c>
      <c r="I330" s="42">
        <v>1012583.33</v>
      </c>
      <c r="J330" s="42">
        <f t="shared" ref="J330:J336" si="37">H330-I330</f>
        <v>40008093.669999994</v>
      </c>
      <c r="K330" s="43">
        <f t="shared" si="36"/>
        <v>2.4684705471828272E-2</v>
      </c>
    </row>
    <row r="331" spans="1:11" s="44" customFormat="1" ht="27.75" customHeight="1" x14ac:dyDescent="0.3">
      <c r="A331" s="38" t="s">
        <v>23</v>
      </c>
      <c r="B331" s="38" t="s">
        <v>23</v>
      </c>
      <c r="C331" s="39">
        <v>1211111</v>
      </c>
      <c r="D331" s="40">
        <v>2</v>
      </c>
      <c r="E331" s="41" t="s">
        <v>25</v>
      </c>
      <c r="F331" s="42">
        <v>4171368.0239999997</v>
      </c>
      <c r="G331" s="42">
        <v>543.67499999999995</v>
      </c>
      <c r="H331" s="42">
        <v>3930327</v>
      </c>
      <c r="I331" s="42">
        <v>0</v>
      </c>
      <c r="J331" s="42">
        <f t="shared" si="37"/>
        <v>3930327</v>
      </c>
      <c r="K331" s="43">
        <f t="shared" si="36"/>
        <v>0</v>
      </c>
    </row>
    <row r="332" spans="1:11" s="44" customFormat="1" ht="27.75" customHeight="1" x14ac:dyDescent="0.3">
      <c r="A332" s="38" t="s">
        <v>23</v>
      </c>
      <c r="B332" s="38" t="s">
        <v>23</v>
      </c>
      <c r="C332" s="39">
        <v>1211111</v>
      </c>
      <c r="D332" s="40">
        <v>3</v>
      </c>
      <c r="E332" s="41" t="s">
        <v>26</v>
      </c>
      <c r="F332" s="42">
        <v>2116800</v>
      </c>
      <c r="G332" s="42">
        <v>2100000</v>
      </c>
      <c r="H332" s="42">
        <v>2534561.9999999995</v>
      </c>
      <c r="I332" s="42">
        <v>2044000</v>
      </c>
      <c r="J332" s="42">
        <f t="shared" si="37"/>
        <v>490561.99999999953</v>
      </c>
      <c r="K332" s="43">
        <f t="shared" si="36"/>
        <v>0.80645097653953635</v>
      </c>
    </row>
    <row r="333" spans="1:11" s="44" customFormat="1" ht="27.75" customHeight="1" x14ac:dyDescent="0.3">
      <c r="A333" s="38" t="s">
        <v>23</v>
      </c>
      <c r="B333" s="38" t="s">
        <v>23</v>
      </c>
      <c r="C333" s="39">
        <v>1211111</v>
      </c>
      <c r="D333" s="40">
        <v>4</v>
      </c>
      <c r="E333" s="41" t="s">
        <v>27</v>
      </c>
      <c r="F333" s="42">
        <v>2403331.764</v>
      </c>
      <c r="G333" s="42">
        <v>1489125</v>
      </c>
      <c r="H333" s="42">
        <v>577925</v>
      </c>
      <c r="I333" s="42">
        <v>0</v>
      </c>
      <c r="J333" s="42">
        <f t="shared" si="37"/>
        <v>577925</v>
      </c>
      <c r="K333" s="43">
        <f t="shared" si="36"/>
        <v>0</v>
      </c>
    </row>
    <row r="334" spans="1:11" s="44" customFormat="1" ht="27.75" customHeight="1" x14ac:dyDescent="0.3">
      <c r="A334" s="38" t="s">
        <v>23</v>
      </c>
      <c r="B334" s="38" t="s">
        <v>23</v>
      </c>
      <c r="C334" s="39">
        <v>1211111</v>
      </c>
      <c r="D334" s="40">
        <v>5</v>
      </c>
      <c r="E334" s="41" t="s">
        <v>28</v>
      </c>
      <c r="F334" s="42">
        <v>0</v>
      </c>
      <c r="G334" s="42">
        <v>0</v>
      </c>
      <c r="H334" s="42">
        <v>0</v>
      </c>
      <c r="I334" s="42">
        <v>0</v>
      </c>
      <c r="J334" s="42">
        <f t="shared" si="37"/>
        <v>0</v>
      </c>
      <c r="K334" s="43">
        <f t="shared" si="36"/>
        <v>0</v>
      </c>
    </row>
    <row r="335" spans="1:11" s="44" customFormat="1" ht="27.75" customHeight="1" x14ac:dyDescent="0.3">
      <c r="A335" s="38" t="s">
        <v>23</v>
      </c>
      <c r="B335" s="38" t="s">
        <v>23</v>
      </c>
      <c r="C335" s="39">
        <v>1211111</v>
      </c>
      <c r="D335" s="40">
        <v>7</v>
      </c>
      <c r="E335" s="41" t="s">
        <v>29</v>
      </c>
      <c r="F335" s="42">
        <v>0</v>
      </c>
      <c r="G335" s="42">
        <v>0</v>
      </c>
      <c r="H335" s="42">
        <v>0</v>
      </c>
      <c r="I335" s="42">
        <v>0</v>
      </c>
      <c r="J335" s="42">
        <f t="shared" si="37"/>
        <v>0</v>
      </c>
      <c r="K335" s="43">
        <f t="shared" si="36"/>
        <v>0</v>
      </c>
    </row>
    <row r="336" spans="1:11" s="44" customFormat="1" ht="27.75" customHeight="1" x14ac:dyDescent="0.3">
      <c r="A336" s="38" t="s">
        <v>23</v>
      </c>
      <c r="B336" s="38" t="s">
        <v>23</v>
      </c>
      <c r="C336" s="39">
        <v>1211111</v>
      </c>
      <c r="D336" s="40">
        <v>9</v>
      </c>
      <c r="E336" s="41" t="s">
        <v>30</v>
      </c>
      <c r="F336" s="42">
        <v>12749943.699999999</v>
      </c>
      <c r="G336" s="42">
        <v>8679765.5</v>
      </c>
      <c r="H336" s="42">
        <v>34034831</v>
      </c>
      <c r="I336" s="42">
        <v>20000000</v>
      </c>
      <c r="J336" s="42">
        <f t="shared" si="37"/>
        <v>14034831</v>
      </c>
      <c r="K336" s="43">
        <f t="shared" si="36"/>
        <v>0.58763329837013145</v>
      </c>
    </row>
    <row r="337" spans="1:11" s="7" customFormat="1" ht="27.75" customHeight="1" x14ac:dyDescent="0.3">
      <c r="A337" s="33" t="s">
        <v>21</v>
      </c>
      <c r="B337" s="33" t="s">
        <v>21</v>
      </c>
      <c r="C337" s="33" t="s">
        <v>21</v>
      </c>
      <c r="D337" s="34">
        <v>1211112</v>
      </c>
      <c r="E337" s="45" t="s">
        <v>31</v>
      </c>
      <c r="F337" s="46">
        <v>1481211188.0740004</v>
      </c>
      <c r="G337" s="46">
        <v>1787137253.6660001</v>
      </c>
      <c r="H337" s="46">
        <f>SUMIF($B$338:$B$344,"article",H338:H344)</f>
        <v>4443144714.7229996</v>
      </c>
      <c r="I337" s="46">
        <f>SUMIF($B$338:$B$344,"article",I338:I344)</f>
        <v>412166382.27000004</v>
      </c>
      <c r="J337" s="46">
        <f>SUMIF($B$338:$B$344,"article",J338:J344)</f>
        <v>4030978332.4530001</v>
      </c>
      <c r="K337" s="47">
        <f t="shared" si="36"/>
        <v>9.2764564004460037E-2</v>
      </c>
    </row>
    <row r="338" spans="1:11" s="44" customFormat="1" ht="27.75" customHeight="1" x14ac:dyDescent="0.3">
      <c r="A338" s="38" t="s">
        <v>23</v>
      </c>
      <c r="B338" s="38" t="s">
        <v>23</v>
      </c>
      <c r="C338" s="39">
        <v>1211112</v>
      </c>
      <c r="D338" s="40">
        <v>1</v>
      </c>
      <c r="E338" s="41" t="s">
        <v>24</v>
      </c>
      <c r="F338" s="42">
        <v>1136859345.3300002</v>
      </c>
      <c r="G338" s="42">
        <v>1348859345.122</v>
      </c>
      <c r="H338" s="42">
        <v>3737421009.5700002</v>
      </c>
      <c r="I338" s="42">
        <v>363269766.67000002</v>
      </c>
      <c r="J338" s="42">
        <f t="shared" ref="J338:J344" si="38">H338-I338</f>
        <v>3374151242.9000001</v>
      </c>
      <c r="K338" s="43">
        <f t="shared" si="36"/>
        <v>9.7197978429461207E-2</v>
      </c>
    </row>
    <row r="339" spans="1:11" s="44" customFormat="1" ht="27.75" customHeight="1" x14ac:dyDescent="0.3">
      <c r="A339" s="38" t="s">
        <v>23</v>
      </c>
      <c r="B339" s="38" t="s">
        <v>23</v>
      </c>
      <c r="C339" s="39">
        <v>1211112</v>
      </c>
      <c r="D339" s="40">
        <v>2</v>
      </c>
      <c r="E339" s="41" t="s">
        <v>25</v>
      </c>
      <c r="F339" s="42">
        <v>80712308.032000005</v>
      </c>
      <c r="G339" s="42">
        <v>164559388.99900001</v>
      </c>
      <c r="H339" s="42">
        <v>73176302.707000002</v>
      </c>
      <c r="I339" s="42">
        <v>5520667.5999999996</v>
      </c>
      <c r="J339" s="42">
        <f t="shared" si="38"/>
        <v>67655635.107000008</v>
      </c>
      <c r="K339" s="43">
        <f t="shared" si="36"/>
        <v>7.5443379834383137E-2</v>
      </c>
    </row>
    <row r="340" spans="1:11" s="44" customFormat="1" ht="27.75" customHeight="1" x14ac:dyDescent="0.3">
      <c r="A340" s="38" t="s">
        <v>23</v>
      </c>
      <c r="B340" s="38" t="s">
        <v>23</v>
      </c>
      <c r="C340" s="39">
        <v>1211112</v>
      </c>
      <c r="D340" s="40">
        <v>3</v>
      </c>
      <c r="E340" s="41" t="s">
        <v>26</v>
      </c>
      <c r="F340" s="42">
        <v>84095103.542000011</v>
      </c>
      <c r="G340" s="42">
        <v>155789519.405</v>
      </c>
      <c r="H340" s="42">
        <v>270799271.2665</v>
      </c>
      <c r="I340" s="42">
        <v>39381753</v>
      </c>
      <c r="J340" s="42">
        <f t="shared" si="38"/>
        <v>231417518.2665</v>
      </c>
      <c r="K340" s="43">
        <f t="shared" si="36"/>
        <v>0.14542783965339212</v>
      </c>
    </row>
    <row r="341" spans="1:11" s="44" customFormat="1" ht="27.75" customHeight="1" x14ac:dyDescent="0.3">
      <c r="A341" s="38" t="s">
        <v>23</v>
      </c>
      <c r="B341" s="38" t="s">
        <v>23</v>
      </c>
      <c r="C341" s="39">
        <v>1211112</v>
      </c>
      <c r="D341" s="40">
        <v>4</v>
      </c>
      <c r="E341" s="41" t="s">
        <v>27</v>
      </c>
      <c r="F341" s="42">
        <v>34260060.560000002</v>
      </c>
      <c r="G341" s="42">
        <v>44427500.140000001</v>
      </c>
      <c r="H341" s="42">
        <v>214955347.18599999</v>
      </c>
      <c r="I341" s="42">
        <v>297000</v>
      </c>
      <c r="J341" s="42">
        <f t="shared" si="38"/>
        <v>214658347.18599999</v>
      </c>
      <c r="K341" s="43">
        <f t="shared" si="36"/>
        <v>1.3816823069909823E-3</v>
      </c>
    </row>
    <row r="342" spans="1:11" s="44" customFormat="1" ht="27.75" customHeight="1" x14ac:dyDescent="0.3">
      <c r="A342" s="38" t="s">
        <v>23</v>
      </c>
      <c r="B342" s="38" t="s">
        <v>23</v>
      </c>
      <c r="C342" s="39">
        <v>1211112</v>
      </c>
      <c r="D342" s="40">
        <v>5</v>
      </c>
      <c r="E342" s="41" t="s">
        <v>28</v>
      </c>
      <c r="F342" s="42">
        <v>0</v>
      </c>
      <c r="G342" s="42">
        <v>0</v>
      </c>
      <c r="H342" s="42">
        <v>0</v>
      </c>
      <c r="I342" s="42">
        <v>0</v>
      </c>
      <c r="J342" s="42">
        <f t="shared" si="38"/>
        <v>0</v>
      </c>
      <c r="K342" s="43">
        <f t="shared" si="36"/>
        <v>0</v>
      </c>
    </row>
    <row r="343" spans="1:11" s="44" customFormat="1" ht="27.75" customHeight="1" x14ac:dyDescent="0.3">
      <c r="A343" s="38" t="s">
        <v>23</v>
      </c>
      <c r="B343" s="38" t="s">
        <v>23</v>
      </c>
      <c r="C343" s="39">
        <v>1211112</v>
      </c>
      <c r="D343" s="40">
        <v>7</v>
      </c>
      <c r="E343" s="41" t="s">
        <v>29</v>
      </c>
      <c r="F343" s="42">
        <v>5000000</v>
      </c>
      <c r="G343" s="42">
        <v>2500000</v>
      </c>
      <c r="H343" s="42">
        <v>2499996</v>
      </c>
      <c r="I343" s="42">
        <v>0</v>
      </c>
      <c r="J343" s="42">
        <f t="shared" si="38"/>
        <v>2499996</v>
      </c>
      <c r="K343" s="43">
        <f t="shared" si="36"/>
        <v>0</v>
      </c>
    </row>
    <row r="344" spans="1:11" s="44" customFormat="1" ht="27.75" customHeight="1" x14ac:dyDescent="0.3">
      <c r="A344" s="38" t="s">
        <v>23</v>
      </c>
      <c r="B344" s="38" t="s">
        <v>23</v>
      </c>
      <c r="C344" s="39">
        <v>1211112</v>
      </c>
      <c r="D344" s="40">
        <v>9</v>
      </c>
      <c r="E344" s="41" t="s">
        <v>30</v>
      </c>
      <c r="F344" s="42">
        <v>140284370.61000001</v>
      </c>
      <c r="G344" s="42">
        <v>71001500.00000003</v>
      </c>
      <c r="H344" s="42">
        <v>144292787.99349999</v>
      </c>
      <c r="I344" s="42">
        <v>3697195</v>
      </c>
      <c r="J344" s="42">
        <f t="shared" si="38"/>
        <v>140595592.99349999</v>
      </c>
      <c r="K344" s="43">
        <f t="shared" si="36"/>
        <v>2.5622867583420379E-2</v>
      </c>
    </row>
    <row r="345" spans="1:11" s="7" customFormat="1" ht="27.75" customHeight="1" x14ac:dyDescent="0.3">
      <c r="A345" s="33" t="s">
        <v>21</v>
      </c>
      <c r="B345" s="33" t="s">
        <v>21</v>
      </c>
      <c r="C345" s="33" t="s">
        <v>21</v>
      </c>
      <c r="D345" s="34">
        <v>1211117</v>
      </c>
      <c r="E345" s="45" t="s">
        <v>73</v>
      </c>
      <c r="F345" s="46">
        <v>54209420.780000001</v>
      </c>
      <c r="G345" s="46">
        <v>65462556.468000002</v>
      </c>
      <c r="H345" s="46">
        <f>SUMIF($B$346:$B$348,"article",H346:H348)</f>
        <v>233365283.00000003</v>
      </c>
      <c r="I345" s="46">
        <f>SUMIF($B$346:$B$348,"article",I346:I348)</f>
        <v>5320700</v>
      </c>
      <c r="J345" s="46">
        <f>SUMIF($B$346:$B$348,"article",J346:J348)</f>
        <v>228044583.00000003</v>
      </c>
      <c r="K345" s="47">
        <f t="shared" si="36"/>
        <v>2.2799878077837309E-2</v>
      </c>
    </row>
    <row r="346" spans="1:11" s="44" customFormat="1" ht="27.75" customHeight="1" x14ac:dyDescent="0.3">
      <c r="A346" s="38" t="s">
        <v>23</v>
      </c>
      <c r="B346" s="38" t="s">
        <v>23</v>
      </c>
      <c r="C346" s="39">
        <v>1211117</v>
      </c>
      <c r="D346" s="40">
        <v>1</v>
      </c>
      <c r="E346" s="41" t="s">
        <v>24</v>
      </c>
      <c r="F346" s="42">
        <v>42500007.649999999</v>
      </c>
      <c r="G346" s="42">
        <v>47529639.938000001</v>
      </c>
      <c r="H346" s="42">
        <v>133462322.00000003</v>
      </c>
      <c r="I346" s="42">
        <v>2820700</v>
      </c>
      <c r="J346" s="42">
        <f>H346-I346</f>
        <v>130641622.00000003</v>
      </c>
      <c r="K346" s="43">
        <f t="shared" si="36"/>
        <v>2.1134803873710511E-2</v>
      </c>
    </row>
    <row r="347" spans="1:11" s="44" customFormat="1" ht="27.75" customHeight="1" x14ac:dyDescent="0.3">
      <c r="A347" s="38" t="s">
        <v>23</v>
      </c>
      <c r="B347" s="38" t="s">
        <v>23</v>
      </c>
      <c r="C347" s="39">
        <v>1211117</v>
      </c>
      <c r="D347" s="40">
        <v>2</v>
      </c>
      <c r="E347" s="41" t="s">
        <v>25</v>
      </c>
      <c r="F347" s="42">
        <v>11709413.130000001</v>
      </c>
      <c r="G347" s="42">
        <v>17932916.530000001</v>
      </c>
      <c r="H347" s="42">
        <v>99902961</v>
      </c>
      <c r="I347" s="42">
        <v>2500000</v>
      </c>
      <c r="J347" s="42">
        <f>H347-I347</f>
        <v>97402961</v>
      </c>
      <c r="K347" s="43">
        <f t="shared" si="36"/>
        <v>2.5024283314285349E-2</v>
      </c>
    </row>
    <row r="348" spans="1:11" s="44" customFormat="1" ht="27.75" customHeight="1" x14ac:dyDescent="0.3">
      <c r="A348" s="38" t="s">
        <v>23</v>
      </c>
      <c r="B348" s="38" t="s">
        <v>23</v>
      </c>
      <c r="C348" s="39">
        <v>1211117</v>
      </c>
      <c r="D348" s="40">
        <v>7</v>
      </c>
      <c r="E348" s="41" t="s">
        <v>29</v>
      </c>
      <c r="F348" s="42">
        <v>0</v>
      </c>
      <c r="G348" s="42">
        <v>0</v>
      </c>
      <c r="H348" s="42">
        <v>0</v>
      </c>
      <c r="I348" s="42">
        <v>0</v>
      </c>
      <c r="J348" s="42">
        <f>H348-I348</f>
        <v>0</v>
      </c>
      <c r="K348" s="43">
        <f t="shared" si="36"/>
        <v>0</v>
      </c>
    </row>
    <row r="349" spans="1:11" s="7" customFormat="1" ht="27.75" customHeight="1" x14ac:dyDescent="0.3">
      <c r="A349" s="33" t="s">
        <v>21</v>
      </c>
      <c r="B349" s="33" t="s">
        <v>21</v>
      </c>
      <c r="C349" s="33" t="s">
        <v>21</v>
      </c>
      <c r="D349" s="34">
        <v>1211118</v>
      </c>
      <c r="E349" s="45" t="s">
        <v>74</v>
      </c>
      <c r="F349" s="46">
        <v>68796257.304000005</v>
      </c>
      <c r="G349" s="46">
        <v>108780330.5115</v>
      </c>
      <c r="H349" s="46">
        <f>SUMIF($B$350:$B$351,"article",H350:H351)</f>
        <v>159353196</v>
      </c>
      <c r="I349" s="46">
        <f>SUMIF($B$350:$B$351,"article",I350:I351)</f>
        <v>17785879.199999999</v>
      </c>
      <c r="J349" s="46">
        <f>SUMIF($B$350:$B$351,"article",J350:J351)</f>
        <v>141567316.80000001</v>
      </c>
      <c r="K349" s="47">
        <f t="shared" si="36"/>
        <v>0.1116129431128573</v>
      </c>
    </row>
    <row r="350" spans="1:11" s="44" customFormat="1" ht="27.75" customHeight="1" x14ac:dyDescent="0.3">
      <c r="A350" s="38" t="s">
        <v>23</v>
      </c>
      <c r="B350" s="38" t="s">
        <v>23</v>
      </c>
      <c r="C350" s="39">
        <v>1211118</v>
      </c>
      <c r="D350" s="40">
        <v>1</v>
      </c>
      <c r="E350" s="41" t="s">
        <v>24</v>
      </c>
      <c r="F350" s="42">
        <v>25214402.039999999</v>
      </c>
      <c r="G350" s="42">
        <v>40349633.331499994</v>
      </c>
      <c r="H350" s="42">
        <v>82858400</v>
      </c>
      <c r="I350" s="42">
        <v>0</v>
      </c>
      <c r="J350" s="42">
        <f>H350-I350</f>
        <v>82858400</v>
      </c>
      <c r="K350" s="43">
        <f t="shared" si="36"/>
        <v>0</v>
      </c>
    </row>
    <row r="351" spans="1:11" s="44" customFormat="1" ht="27.75" customHeight="1" x14ac:dyDescent="0.3">
      <c r="A351" s="38" t="s">
        <v>23</v>
      </c>
      <c r="B351" s="38" t="s">
        <v>23</v>
      </c>
      <c r="C351" s="39">
        <v>1211118</v>
      </c>
      <c r="D351" s="40">
        <v>9</v>
      </c>
      <c r="E351" s="41" t="s">
        <v>30</v>
      </c>
      <c r="F351" s="42">
        <v>43581855.264000006</v>
      </c>
      <c r="G351" s="42">
        <v>68430697.180000007</v>
      </c>
      <c r="H351" s="42">
        <v>76494796</v>
      </c>
      <c r="I351" s="42">
        <v>17785879.199999999</v>
      </c>
      <c r="J351" s="42">
        <f>H351-I351</f>
        <v>58708916.799999997</v>
      </c>
      <c r="K351" s="43">
        <f t="shared" si="36"/>
        <v>0.23251096976583871</v>
      </c>
    </row>
    <row r="352" spans="1:11" s="7" customFormat="1" ht="27.75" customHeight="1" x14ac:dyDescent="0.3">
      <c r="A352" s="33" t="s">
        <v>21</v>
      </c>
      <c r="B352" s="33" t="s">
        <v>21</v>
      </c>
      <c r="C352" s="33" t="s">
        <v>21</v>
      </c>
      <c r="D352" s="34">
        <v>1211119</v>
      </c>
      <c r="E352" s="45" t="s">
        <v>75</v>
      </c>
      <c r="F352" s="46">
        <v>166099995.13999999</v>
      </c>
      <c r="G352" s="46">
        <v>465453748.81799996</v>
      </c>
      <c r="H352" s="46">
        <f>SUMIF($B$353:$B$355,"article",H353:H355)</f>
        <v>925711171.00000012</v>
      </c>
      <c r="I352" s="46">
        <f>SUMIF($B$353:$B$355,"article",I353:I355)</f>
        <v>62639067</v>
      </c>
      <c r="J352" s="46">
        <f>SUMIF($B$353:$B$355,"article",J353:J355)</f>
        <v>863072104.00000012</v>
      </c>
      <c r="K352" s="47">
        <f t="shared" si="36"/>
        <v>6.7665886469031267E-2</v>
      </c>
    </row>
    <row r="353" spans="1:11" s="44" customFormat="1" ht="27.75" customHeight="1" x14ac:dyDescent="0.3">
      <c r="A353" s="38" t="s">
        <v>23</v>
      </c>
      <c r="B353" s="38" t="s">
        <v>23</v>
      </c>
      <c r="C353" s="39">
        <v>1211119</v>
      </c>
      <c r="D353" s="40">
        <v>1</v>
      </c>
      <c r="E353" s="41" t="s">
        <v>24</v>
      </c>
      <c r="F353" s="42">
        <v>126195116.03999999</v>
      </c>
      <c r="G353" s="42">
        <v>367433771.40799999</v>
      </c>
      <c r="H353" s="42">
        <v>565613167.00000012</v>
      </c>
      <c r="I353" s="42">
        <v>45230648</v>
      </c>
      <c r="J353" s="42">
        <f>H353-I353</f>
        <v>520382519.00000012</v>
      </c>
      <c r="K353" s="43">
        <f t="shared" si="36"/>
        <v>7.9967459456261186E-2</v>
      </c>
    </row>
    <row r="354" spans="1:11" s="44" customFormat="1" ht="27.75" customHeight="1" x14ac:dyDescent="0.3">
      <c r="A354" s="38" t="s">
        <v>23</v>
      </c>
      <c r="B354" s="38" t="s">
        <v>23</v>
      </c>
      <c r="C354" s="39">
        <v>1211119</v>
      </c>
      <c r="D354" s="40">
        <v>2</v>
      </c>
      <c r="E354" s="41" t="s">
        <v>25</v>
      </c>
      <c r="F354" s="42">
        <v>39904879.100000001</v>
      </c>
      <c r="G354" s="42">
        <v>98019977.409999996</v>
      </c>
      <c r="H354" s="42">
        <v>360098004</v>
      </c>
      <c r="I354" s="42">
        <v>17408419</v>
      </c>
      <c r="J354" s="42">
        <f>H354-I354</f>
        <v>342689585</v>
      </c>
      <c r="K354" s="43">
        <f t="shared" si="36"/>
        <v>4.8343558716309909E-2</v>
      </c>
    </row>
    <row r="355" spans="1:11" s="44" customFormat="1" ht="27.75" customHeight="1" x14ac:dyDescent="0.3">
      <c r="A355" s="38" t="s">
        <v>23</v>
      </c>
      <c r="B355" s="38" t="s">
        <v>23</v>
      </c>
      <c r="C355" s="39">
        <v>1211119</v>
      </c>
      <c r="D355" s="40">
        <v>7</v>
      </c>
      <c r="E355" s="41" t="s">
        <v>29</v>
      </c>
      <c r="F355" s="42">
        <v>0</v>
      </c>
      <c r="G355" s="42">
        <v>0</v>
      </c>
      <c r="H355" s="42">
        <v>0</v>
      </c>
      <c r="I355" s="42">
        <v>0</v>
      </c>
      <c r="J355" s="42">
        <f>H355-I355</f>
        <v>0</v>
      </c>
      <c r="K355" s="43">
        <f t="shared" si="36"/>
        <v>0</v>
      </c>
    </row>
    <row r="356" spans="1:11" s="7" customFormat="1" ht="27.75" customHeight="1" x14ac:dyDescent="0.3">
      <c r="A356" s="33" t="s">
        <v>21</v>
      </c>
      <c r="B356" s="33" t="s">
        <v>21</v>
      </c>
      <c r="C356" s="33" t="s">
        <v>21</v>
      </c>
      <c r="D356" s="34">
        <v>1211120</v>
      </c>
      <c r="E356" s="45" t="s">
        <v>76</v>
      </c>
      <c r="F356" s="46">
        <v>0</v>
      </c>
      <c r="G356" s="46">
        <v>0</v>
      </c>
      <c r="H356" s="46">
        <f>SUMIF($B$357:$B$357,"article",H357:H357)</f>
        <v>0</v>
      </c>
      <c r="I356" s="46">
        <f>SUMIF($B$357:$B$357,"article",I357:I357)</f>
        <v>0</v>
      </c>
      <c r="J356" s="46">
        <f>SUMIF($B$357:$B$357,"article",J357:J357)</f>
        <v>0</v>
      </c>
      <c r="K356" s="47">
        <f t="shared" si="36"/>
        <v>0</v>
      </c>
    </row>
    <row r="357" spans="1:11" s="44" customFormat="1" ht="27.75" customHeight="1" x14ac:dyDescent="0.3">
      <c r="A357" s="38" t="s">
        <v>23</v>
      </c>
      <c r="B357" s="38" t="s">
        <v>23</v>
      </c>
      <c r="C357" s="39">
        <v>1211120</v>
      </c>
      <c r="D357" s="40">
        <v>9</v>
      </c>
      <c r="E357" s="41" t="s">
        <v>30</v>
      </c>
      <c r="F357" s="42">
        <v>0</v>
      </c>
      <c r="G357" s="42">
        <v>0</v>
      </c>
      <c r="H357" s="42">
        <v>0</v>
      </c>
      <c r="I357" s="42">
        <v>0</v>
      </c>
      <c r="J357" s="42">
        <f>H357-I357</f>
        <v>0</v>
      </c>
      <c r="K357" s="43">
        <f t="shared" si="36"/>
        <v>0</v>
      </c>
    </row>
    <row r="358" spans="1:11" s="7" customFormat="1" ht="27.75" customHeight="1" x14ac:dyDescent="0.3">
      <c r="A358" s="33" t="s">
        <v>21</v>
      </c>
      <c r="B358" s="33" t="s">
        <v>21</v>
      </c>
      <c r="C358" s="33" t="s">
        <v>21</v>
      </c>
      <c r="D358" s="34">
        <v>1211121</v>
      </c>
      <c r="E358" s="45" t="s">
        <v>77</v>
      </c>
      <c r="F358" s="46">
        <v>34999999.936000004</v>
      </c>
      <c r="G358" s="46">
        <v>40220677.910000004</v>
      </c>
      <c r="H358" s="46">
        <f>SUMIF($B$367:$B$373,"article",H359:H365)</f>
        <v>117449060.99999997</v>
      </c>
      <c r="I358" s="46">
        <f>SUMIF($B$367:$B$373,"article",I359:I365)</f>
        <v>3563700</v>
      </c>
      <c r="J358" s="46">
        <f>SUMIF($B$367:$B$373,"article",J359:J365)</f>
        <v>113885360.99999997</v>
      </c>
      <c r="K358" s="47">
        <f t="shared" si="36"/>
        <v>3.0342515892911235E-2</v>
      </c>
    </row>
    <row r="359" spans="1:11" s="44" customFormat="1" ht="27.75" customHeight="1" x14ac:dyDescent="0.3">
      <c r="A359" s="38" t="s">
        <v>23</v>
      </c>
      <c r="B359" s="38" t="s">
        <v>23</v>
      </c>
      <c r="C359" s="39">
        <v>1211121</v>
      </c>
      <c r="D359" s="40">
        <v>1</v>
      </c>
      <c r="E359" s="41" t="s">
        <v>24</v>
      </c>
      <c r="F359" s="42">
        <v>19416103</v>
      </c>
      <c r="G359" s="42">
        <v>24796137.110000003</v>
      </c>
      <c r="H359" s="42">
        <v>64043349.999999993</v>
      </c>
      <c r="I359" s="42">
        <v>3563700</v>
      </c>
      <c r="J359" s="42">
        <f t="shared" ref="J359:J365" si="39">H359-I359</f>
        <v>60479649.999999993</v>
      </c>
      <c r="K359" s="43">
        <f t="shared" si="36"/>
        <v>5.564512162464956E-2</v>
      </c>
    </row>
    <row r="360" spans="1:11" s="44" customFormat="1" ht="27.75" customHeight="1" x14ac:dyDescent="0.3">
      <c r="A360" s="38" t="s">
        <v>23</v>
      </c>
      <c r="B360" s="38" t="s">
        <v>23</v>
      </c>
      <c r="C360" s="39">
        <v>1211121</v>
      </c>
      <c r="D360" s="40">
        <v>2</v>
      </c>
      <c r="E360" s="41" t="s">
        <v>25</v>
      </c>
      <c r="F360" s="42">
        <v>15583896.936000001</v>
      </c>
      <c r="G360" s="42">
        <v>15424540.800000001</v>
      </c>
      <c r="H360" s="42">
        <v>53405710.999999985</v>
      </c>
      <c r="I360" s="42">
        <v>0</v>
      </c>
      <c r="J360" s="42">
        <f t="shared" si="39"/>
        <v>53405710.999999985</v>
      </c>
      <c r="K360" s="43">
        <f t="shared" si="36"/>
        <v>0</v>
      </c>
    </row>
    <row r="361" spans="1:11" s="44" customFormat="1" ht="27.75" customHeight="1" x14ac:dyDescent="0.3">
      <c r="A361" s="38" t="s">
        <v>23</v>
      </c>
      <c r="B361" s="38" t="s">
        <v>23</v>
      </c>
      <c r="C361" s="39">
        <v>1211121</v>
      </c>
      <c r="D361" s="40">
        <v>3</v>
      </c>
      <c r="E361" s="41" t="s">
        <v>26</v>
      </c>
      <c r="F361" s="42">
        <v>0</v>
      </c>
      <c r="G361" s="42">
        <v>0</v>
      </c>
      <c r="H361" s="42">
        <v>0</v>
      </c>
      <c r="I361" s="42">
        <v>0</v>
      </c>
      <c r="J361" s="42">
        <f t="shared" si="39"/>
        <v>0</v>
      </c>
      <c r="K361" s="43">
        <f t="shared" si="36"/>
        <v>0</v>
      </c>
    </row>
    <row r="362" spans="1:11" s="44" customFormat="1" ht="27.75" customHeight="1" x14ac:dyDescent="0.3">
      <c r="A362" s="38" t="s">
        <v>23</v>
      </c>
      <c r="B362" s="38" t="s">
        <v>23</v>
      </c>
      <c r="C362" s="39">
        <v>1211121</v>
      </c>
      <c r="D362" s="40">
        <v>4</v>
      </c>
      <c r="E362" s="41" t="s">
        <v>27</v>
      </c>
      <c r="F362" s="42">
        <v>0</v>
      </c>
      <c r="G362" s="42">
        <v>0</v>
      </c>
      <c r="H362" s="42">
        <v>0</v>
      </c>
      <c r="I362" s="42">
        <v>0</v>
      </c>
      <c r="J362" s="42">
        <f t="shared" si="39"/>
        <v>0</v>
      </c>
      <c r="K362" s="43">
        <f t="shared" si="36"/>
        <v>0</v>
      </c>
    </row>
    <row r="363" spans="1:11" s="44" customFormat="1" ht="27.75" customHeight="1" x14ac:dyDescent="0.3">
      <c r="A363" s="38" t="s">
        <v>23</v>
      </c>
      <c r="B363" s="38" t="s">
        <v>23</v>
      </c>
      <c r="C363" s="39">
        <v>1211121</v>
      </c>
      <c r="D363" s="40">
        <v>5</v>
      </c>
      <c r="E363" s="41" t="s">
        <v>28</v>
      </c>
      <c r="F363" s="42">
        <v>0</v>
      </c>
      <c r="G363" s="42">
        <v>0</v>
      </c>
      <c r="H363" s="42">
        <v>0</v>
      </c>
      <c r="I363" s="42">
        <v>0</v>
      </c>
      <c r="J363" s="42">
        <f t="shared" si="39"/>
        <v>0</v>
      </c>
      <c r="K363" s="43">
        <f t="shared" si="36"/>
        <v>0</v>
      </c>
    </row>
    <row r="364" spans="1:11" s="44" customFormat="1" ht="27.75" customHeight="1" x14ac:dyDescent="0.3">
      <c r="A364" s="38" t="s">
        <v>23</v>
      </c>
      <c r="B364" s="38" t="s">
        <v>23</v>
      </c>
      <c r="C364" s="39">
        <v>1211121</v>
      </c>
      <c r="D364" s="40">
        <v>7</v>
      </c>
      <c r="E364" s="41" t="s">
        <v>29</v>
      </c>
      <c r="F364" s="42">
        <v>0</v>
      </c>
      <c r="G364" s="42">
        <v>0</v>
      </c>
      <c r="H364" s="42">
        <v>0</v>
      </c>
      <c r="I364" s="42">
        <v>0</v>
      </c>
      <c r="J364" s="42">
        <f t="shared" si="39"/>
        <v>0</v>
      </c>
      <c r="K364" s="43">
        <f t="shared" si="36"/>
        <v>0</v>
      </c>
    </row>
    <row r="365" spans="1:11" s="44" customFormat="1" ht="27.75" customHeight="1" x14ac:dyDescent="0.3">
      <c r="A365" s="38" t="s">
        <v>23</v>
      </c>
      <c r="B365" s="38" t="s">
        <v>23</v>
      </c>
      <c r="C365" s="39">
        <v>1211121</v>
      </c>
      <c r="D365" s="40">
        <v>9</v>
      </c>
      <c r="E365" s="41" t="s">
        <v>30</v>
      </c>
      <c r="F365" s="42">
        <v>0</v>
      </c>
      <c r="G365" s="42">
        <v>0</v>
      </c>
      <c r="H365" s="42">
        <v>0</v>
      </c>
      <c r="I365" s="42">
        <v>0</v>
      </c>
      <c r="J365" s="42">
        <f t="shared" si="39"/>
        <v>0</v>
      </c>
      <c r="K365" s="43">
        <f t="shared" si="36"/>
        <v>0</v>
      </c>
    </row>
    <row r="366" spans="1:11" s="7" customFormat="1" ht="27.75" customHeight="1" x14ac:dyDescent="0.3">
      <c r="A366" s="33" t="s">
        <v>21</v>
      </c>
      <c r="B366" s="33" t="s">
        <v>21</v>
      </c>
      <c r="C366" s="33" t="s">
        <v>21</v>
      </c>
      <c r="D366" s="34">
        <v>1211122</v>
      </c>
      <c r="E366" s="45" t="s">
        <v>78</v>
      </c>
      <c r="F366" s="46">
        <v>0</v>
      </c>
      <c r="G366" s="46">
        <v>0</v>
      </c>
      <c r="H366" s="46">
        <f>SUMIF($B$367:$B$373,"article",H367:H373)</f>
        <v>123800220</v>
      </c>
      <c r="I366" s="46">
        <f>SUMIF($B$367:$B$373,"article",I367:I373)</f>
        <v>0</v>
      </c>
      <c r="J366" s="46">
        <f>SUMIF($B$367:$B$373,"article",J367:J373)</f>
        <v>123800220</v>
      </c>
      <c r="K366" s="47">
        <f t="shared" si="36"/>
        <v>0</v>
      </c>
    </row>
    <row r="367" spans="1:11" s="44" customFormat="1" ht="27.75" customHeight="1" x14ac:dyDescent="0.3">
      <c r="A367" s="38" t="s">
        <v>23</v>
      </c>
      <c r="B367" s="38" t="s">
        <v>23</v>
      </c>
      <c r="C367" s="39">
        <v>1211122</v>
      </c>
      <c r="D367" s="40">
        <v>1</v>
      </c>
      <c r="E367" s="41" t="s">
        <v>24</v>
      </c>
      <c r="F367" s="42">
        <v>0</v>
      </c>
      <c r="G367" s="42">
        <v>0</v>
      </c>
      <c r="H367" s="42">
        <v>93000000</v>
      </c>
      <c r="I367" s="42">
        <v>0</v>
      </c>
      <c r="J367" s="42">
        <f t="shared" ref="J367:J373" si="40">H367-I367</f>
        <v>93000000</v>
      </c>
      <c r="K367" s="43">
        <f t="shared" si="36"/>
        <v>0</v>
      </c>
    </row>
    <row r="368" spans="1:11" s="44" customFormat="1" ht="27.75" customHeight="1" x14ac:dyDescent="0.3">
      <c r="A368" s="38" t="s">
        <v>23</v>
      </c>
      <c r="B368" s="38" t="s">
        <v>23</v>
      </c>
      <c r="C368" s="39">
        <v>1211122</v>
      </c>
      <c r="D368" s="40">
        <v>2</v>
      </c>
      <c r="E368" s="41" t="s">
        <v>25</v>
      </c>
      <c r="F368" s="42">
        <v>0</v>
      </c>
      <c r="G368" s="42">
        <v>0</v>
      </c>
      <c r="H368" s="42">
        <v>30800220</v>
      </c>
      <c r="I368" s="42">
        <v>0</v>
      </c>
      <c r="J368" s="42">
        <f t="shared" si="40"/>
        <v>30800220</v>
      </c>
      <c r="K368" s="43">
        <f t="shared" si="36"/>
        <v>0</v>
      </c>
    </row>
    <row r="369" spans="1:11" s="44" customFormat="1" ht="27.75" customHeight="1" x14ac:dyDescent="0.3">
      <c r="A369" s="38" t="s">
        <v>23</v>
      </c>
      <c r="B369" s="38" t="s">
        <v>23</v>
      </c>
      <c r="C369" s="39">
        <v>1211122</v>
      </c>
      <c r="D369" s="40">
        <v>3</v>
      </c>
      <c r="E369" s="41" t="s">
        <v>26</v>
      </c>
      <c r="F369" s="42">
        <v>0</v>
      </c>
      <c r="G369" s="42">
        <v>0</v>
      </c>
      <c r="H369" s="42">
        <v>0</v>
      </c>
      <c r="I369" s="42">
        <v>0</v>
      </c>
      <c r="J369" s="42">
        <f t="shared" si="40"/>
        <v>0</v>
      </c>
      <c r="K369" s="43">
        <f t="shared" si="36"/>
        <v>0</v>
      </c>
    </row>
    <row r="370" spans="1:11" s="44" customFormat="1" ht="27.75" customHeight="1" x14ac:dyDescent="0.3">
      <c r="A370" s="38" t="s">
        <v>23</v>
      </c>
      <c r="B370" s="38" t="s">
        <v>23</v>
      </c>
      <c r="C370" s="39">
        <v>1211122</v>
      </c>
      <c r="D370" s="40">
        <v>4</v>
      </c>
      <c r="E370" s="41" t="s">
        <v>27</v>
      </c>
      <c r="F370" s="42">
        <v>0</v>
      </c>
      <c r="G370" s="42">
        <v>0</v>
      </c>
      <c r="H370" s="42">
        <v>0</v>
      </c>
      <c r="I370" s="42">
        <v>0</v>
      </c>
      <c r="J370" s="42">
        <f t="shared" si="40"/>
        <v>0</v>
      </c>
      <c r="K370" s="43">
        <f t="shared" si="36"/>
        <v>0</v>
      </c>
    </row>
    <row r="371" spans="1:11" s="44" customFormat="1" ht="27.75" customHeight="1" x14ac:dyDescent="0.3">
      <c r="A371" s="38" t="s">
        <v>23</v>
      </c>
      <c r="B371" s="38" t="s">
        <v>23</v>
      </c>
      <c r="C371" s="39">
        <v>1211122</v>
      </c>
      <c r="D371" s="40">
        <v>5</v>
      </c>
      <c r="E371" s="41" t="s">
        <v>28</v>
      </c>
      <c r="F371" s="42">
        <v>0</v>
      </c>
      <c r="G371" s="42">
        <v>0</v>
      </c>
      <c r="H371" s="42">
        <v>0</v>
      </c>
      <c r="I371" s="42">
        <v>0</v>
      </c>
      <c r="J371" s="42">
        <f t="shared" si="40"/>
        <v>0</v>
      </c>
      <c r="K371" s="43">
        <f t="shared" si="36"/>
        <v>0</v>
      </c>
    </row>
    <row r="372" spans="1:11" s="44" customFormat="1" ht="27.75" customHeight="1" x14ac:dyDescent="0.3">
      <c r="A372" s="38" t="s">
        <v>23</v>
      </c>
      <c r="B372" s="38" t="s">
        <v>23</v>
      </c>
      <c r="C372" s="39">
        <v>1211122</v>
      </c>
      <c r="D372" s="40">
        <v>7</v>
      </c>
      <c r="E372" s="41" t="s">
        <v>29</v>
      </c>
      <c r="F372" s="42">
        <v>0</v>
      </c>
      <c r="G372" s="42">
        <v>0</v>
      </c>
      <c r="H372" s="42">
        <v>0</v>
      </c>
      <c r="I372" s="42">
        <v>0</v>
      </c>
      <c r="J372" s="42">
        <f t="shared" si="40"/>
        <v>0</v>
      </c>
      <c r="K372" s="43">
        <f t="shared" si="36"/>
        <v>0</v>
      </c>
    </row>
    <row r="373" spans="1:11" s="44" customFormat="1" ht="27.75" customHeight="1" x14ac:dyDescent="0.3">
      <c r="A373" s="38" t="s">
        <v>23</v>
      </c>
      <c r="B373" s="38" t="s">
        <v>23</v>
      </c>
      <c r="C373" s="39">
        <v>1211122</v>
      </c>
      <c r="D373" s="40">
        <v>9</v>
      </c>
      <c r="E373" s="41" t="s">
        <v>30</v>
      </c>
      <c r="F373" s="42">
        <v>0</v>
      </c>
      <c r="G373" s="42">
        <v>0</v>
      </c>
      <c r="H373" s="42">
        <v>0</v>
      </c>
      <c r="I373" s="42">
        <v>0</v>
      </c>
      <c r="J373" s="42">
        <f t="shared" si="40"/>
        <v>0</v>
      </c>
      <c r="K373" s="43">
        <f t="shared" si="36"/>
        <v>0</v>
      </c>
    </row>
    <row r="374" spans="1:11" s="32" customFormat="1" ht="27.75" customHeight="1" x14ac:dyDescent="0.3">
      <c r="A374" s="27" t="s">
        <v>19</v>
      </c>
      <c r="B374" s="27" t="s">
        <v>19</v>
      </c>
      <c r="C374" s="27" t="s">
        <v>19</v>
      </c>
      <c r="D374" s="28">
        <v>12112</v>
      </c>
      <c r="E374" s="29" t="s">
        <v>41</v>
      </c>
      <c r="F374" s="30">
        <v>9370744673.5100002</v>
      </c>
      <c r="G374" s="30">
        <v>10989215447.809998</v>
      </c>
      <c r="H374" s="30">
        <f>SUMIF($B$374:$B$382,"section",H374:H382)</f>
        <v>22081755427.681496</v>
      </c>
      <c r="I374" s="30">
        <f>SUMIF($B$374:$B$382,"section",I374:I382)</f>
        <v>1890806174.8</v>
      </c>
      <c r="J374" s="30">
        <f>SUMIF($B$374:$B$382,"section",J374:J382)</f>
        <v>20190949252.881496</v>
      </c>
      <c r="K374" s="31">
        <f t="shared" si="36"/>
        <v>8.5627529975705732E-2</v>
      </c>
    </row>
    <row r="375" spans="1:11" s="7" customFormat="1" ht="27.75" customHeight="1" x14ac:dyDescent="0.3">
      <c r="A375" s="33" t="s">
        <v>21</v>
      </c>
      <c r="B375" s="33" t="s">
        <v>21</v>
      </c>
      <c r="C375" s="33" t="s">
        <v>21</v>
      </c>
      <c r="D375" s="34">
        <v>1211216</v>
      </c>
      <c r="E375" s="45" t="s">
        <v>79</v>
      </c>
      <c r="F375" s="46">
        <v>9370744673.5100002</v>
      </c>
      <c r="G375" s="46">
        <v>10989215447.809998</v>
      </c>
      <c r="H375" s="46">
        <f>SUMIF($B$376:$B$382,"article",H376:H382)</f>
        <v>22081755427.681496</v>
      </c>
      <c r="I375" s="46">
        <f>SUMIF($B$376:$B$382,"article",I376:I382)</f>
        <v>1890806174.8</v>
      </c>
      <c r="J375" s="46">
        <f>SUMIF($B$376:$B$382,"article",J376:J382)</f>
        <v>20190949252.881496</v>
      </c>
      <c r="K375" s="47">
        <f t="shared" si="36"/>
        <v>8.5627529975705732E-2</v>
      </c>
    </row>
    <row r="376" spans="1:11" s="44" customFormat="1" ht="27.75" customHeight="1" x14ac:dyDescent="0.3">
      <c r="A376" s="38" t="s">
        <v>23</v>
      </c>
      <c r="B376" s="38" t="s">
        <v>23</v>
      </c>
      <c r="C376" s="39">
        <v>1211216</v>
      </c>
      <c r="D376" s="40">
        <v>1</v>
      </c>
      <c r="E376" s="41" t="s">
        <v>24</v>
      </c>
      <c r="F376" s="42">
        <v>7434084917.3000002</v>
      </c>
      <c r="G376" s="42">
        <v>8965578081.8899994</v>
      </c>
      <c r="H376" s="42">
        <v>16076527569.23</v>
      </c>
      <c r="I376" s="42">
        <v>1687866000</v>
      </c>
      <c r="J376" s="42">
        <f t="shared" ref="J376:J382" si="41">H376-I376</f>
        <v>14388661569.23</v>
      </c>
      <c r="K376" s="43">
        <f t="shared" si="36"/>
        <v>0.10498946322404384</v>
      </c>
    </row>
    <row r="377" spans="1:11" s="44" customFormat="1" ht="27.75" customHeight="1" x14ac:dyDescent="0.3">
      <c r="A377" s="38" t="s">
        <v>23</v>
      </c>
      <c r="B377" s="38" t="s">
        <v>23</v>
      </c>
      <c r="C377" s="39">
        <v>1211216</v>
      </c>
      <c r="D377" s="40">
        <v>2</v>
      </c>
      <c r="E377" s="41" t="s">
        <v>25</v>
      </c>
      <c r="F377" s="42">
        <v>113995064.08000001</v>
      </c>
      <c r="G377" s="42">
        <v>83242090.719999999</v>
      </c>
      <c r="H377" s="42">
        <v>78769306.8785</v>
      </c>
      <c r="I377" s="42">
        <v>0</v>
      </c>
      <c r="J377" s="42">
        <f t="shared" si="41"/>
        <v>78769306.8785</v>
      </c>
      <c r="K377" s="43">
        <f t="shared" si="36"/>
        <v>0</v>
      </c>
    </row>
    <row r="378" spans="1:11" s="44" customFormat="1" ht="27.75" customHeight="1" x14ac:dyDescent="0.3">
      <c r="A378" s="38" t="s">
        <v>23</v>
      </c>
      <c r="B378" s="38" t="s">
        <v>23</v>
      </c>
      <c r="C378" s="39">
        <v>1211216</v>
      </c>
      <c r="D378" s="40">
        <v>3</v>
      </c>
      <c r="E378" s="41" t="s">
        <v>26</v>
      </c>
      <c r="F378" s="42">
        <v>1475368241.21</v>
      </c>
      <c r="G378" s="42">
        <v>1579044546.8</v>
      </c>
      <c r="H378" s="42">
        <v>5253850658.4104996</v>
      </c>
      <c r="I378" s="42">
        <v>148940174.80000001</v>
      </c>
      <c r="J378" s="42">
        <f t="shared" si="41"/>
        <v>5104910483.6104994</v>
      </c>
      <c r="K378" s="43">
        <f t="shared" si="36"/>
        <v>2.834876445556608E-2</v>
      </c>
    </row>
    <row r="379" spans="1:11" s="44" customFormat="1" ht="27.75" customHeight="1" x14ac:dyDescent="0.3">
      <c r="A379" s="38" t="s">
        <v>23</v>
      </c>
      <c r="B379" s="38" t="s">
        <v>23</v>
      </c>
      <c r="C379" s="39">
        <v>1211216</v>
      </c>
      <c r="D379" s="40">
        <v>4</v>
      </c>
      <c r="E379" s="41" t="s">
        <v>27</v>
      </c>
      <c r="F379" s="42">
        <v>31999999.080000006</v>
      </c>
      <c r="G379" s="42">
        <v>24000000.000000004</v>
      </c>
      <c r="H379" s="42">
        <v>11760090.012999998</v>
      </c>
      <c r="I379" s="42">
        <v>0</v>
      </c>
      <c r="J379" s="42">
        <f t="shared" si="41"/>
        <v>11760090.012999998</v>
      </c>
      <c r="K379" s="43">
        <f t="shared" si="36"/>
        <v>0</v>
      </c>
    </row>
    <row r="380" spans="1:11" s="44" customFormat="1" ht="27.75" customHeight="1" x14ac:dyDescent="0.3">
      <c r="A380" s="38" t="s">
        <v>23</v>
      </c>
      <c r="B380" s="38" t="s">
        <v>23</v>
      </c>
      <c r="C380" s="39">
        <v>1211216</v>
      </c>
      <c r="D380" s="40">
        <v>5</v>
      </c>
      <c r="E380" s="41" t="s">
        <v>28</v>
      </c>
      <c r="F380" s="42">
        <v>0</v>
      </c>
      <c r="G380" s="42">
        <v>0</v>
      </c>
      <c r="H380" s="42">
        <v>0</v>
      </c>
      <c r="I380" s="42">
        <v>0</v>
      </c>
      <c r="J380" s="42">
        <f t="shared" si="41"/>
        <v>0</v>
      </c>
      <c r="K380" s="43">
        <f t="shared" si="36"/>
        <v>0</v>
      </c>
    </row>
    <row r="381" spans="1:11" s="44" customFormat="1" ht="27.75" customHeight="1" x14ac:dyDescent="0.3">
      <c r="A381" s="38" t="s">
        <v>23</v>
      </c>
      <c r="B381" s="38" t="s">
        <v>23</v>
      </c>
      <c r="C381" s="39">
        <v>1211216</v>
      </c>
      <c r="D381" s="40">
        <v>7</v>
      </c>
      <c r="E381" s="41" t="s">
        <v>29</v>
      </c>
      <c r="F381" s="42">
        <v>35296451.920000002</v>
      </c>
      <c r="G381" s="42">
        <v>26350320</v>
      </c>
      <c r="H381" s="42">
        <v>141350319.95999998</v>
      </c>
      <c r="I381" s="42">
        <v>0</v>
      </c>
      <c r="J381" s="42">
        <f t="shared" si="41"/>
        <v>141350319.95999998</v>
      </c>
      <c r="K381" s="43">
        <f t="shared" si="36"/>
        <v>0</v>
      </c>
    </row>
    <row r="382" spans="1:11" s="44" customFormat="1" ht="27.75" customHeight="1" x14ac:dyDescent="0.3">
      <c r="A382" s="38" t="s">
        <v>23</v>
      </c>
      <c r="B382" s="38" t="s">
        <v>23</v>
      </c>
      <c r="C382" s="39">
        <v>1211216</v>
      </c>
      <c r="D382" s="40">
        <v>9</v>
      </c>
      <c r="E382" s="41" t="s">
        <v>30</v>
      </c>
      <c r="F382" s="42">
        <v>279999999.91999996</v>
      </c>
      <c r="G382" s="42">
        <v>311000408.39999998</v>
      </c>
      <c r="H382" s="42">
        <v>519497483.18949997</v>
      </c>
      <c r="I382" s="42">
        <v>54000000</v>
      </c>
      <c r="J382" s="42">
        <f t="shared" si="41"/>
        <v>465497483.18949997</v>
      </c>
      <c r="K382" s="43">
        <f t="shared" si="36"/>
        <v>0.10394660560906341</v>
      </c>
    </row>
    <row r="383" spans="1:11" s="7" customFormat="1" ht="27.75" customHeight="1" x14ac:dyDescent="0.3">
      <c r="A383" s="22" t="s">
        <v>16</v>
      </c>
      <c r="B383" s="22" t="s">
        <v>16</v>
      </c>
      <c r="C383" s="22" t="s">
        <v>16</v>
      </c>
      <c r="D383" s="50">
        <v>1212</v>
      </c>
      <c r="E383" s="63" t="s">
        <v>80</v>
      </c>
      <c r="F383" s="52">
        <v>109999943.95499998</v>
      </c>
      <c r="G383" s="52">
        <v>113633960.5165</v>
      </c>
      <c r="H383" s="52">
        <f>SUMIF($B$385:$B$400,"section",H385:H400)</f>
        <v>253589318.66999999</v>
      </c>
      <c r="I383" s="52">
        <f>SUMIF($B$385:$B$400,"section",I385:I400)</f>
        <v>6251466.6699999999</v>
      </c>
      <c r="J383" s="52">
        <f>SUMIF($B$385:$B$400,"section",J385:J400)</f>
        <v>247337852</v>
      </c>
      <c r="K383" s="53">
        <f t="shared" si="36"/>
        <v>2.465193211917233E-2</v>
      </c>
    </row>
    <row r="384" spans="1:11" s="32" customFormat="1" ht="27.75" customHeight="1" x14ac:dyDescent="0.3">
      <c r="A384" s="27" t="s">
        <v>19</v>
      </c>
      <c r="B384" s="27" t="s">
        <v>19</v>
      </c>
      <c r="C384" s="27" t="s">
        <v>19</v>
      </c>
      <c r="D384" s="28">
        <v>12121</v>
      </c>
      <c r="E384" s="29" t="s">
        <v>20</v>
      </c>
      <c r="F384" s="30">
        <v>109999943.95499998</v>
      </c>
      <c r="G384" s="30">
        <v>113633960.5165</v>
      </c>
      <c r="H384" s="30">
        <f>SUMIF($B$384:$B$400,"section",H384:H400)</f>
        <v>253589318.66999999</v>
      </c>
      <c r="I384" s="30">
        <f>SUMIF($B$384:$B$400,"section",I384:I400)</f>
        <v>6251466.6699999999</v>
      </c>
      <c r="J384" s="30">
        <f>SUMIF($B$384:$B$400,"section",J384:J400)</f>
        <v>247337852</v>
      </c>
      <c r="K384" s="31">
        <f t="shared" si="36"/>
        <v>2.465193211917233E-2</v>
      </c>
    </row>
    <row r="385" spans="1:11" s="7" customFormat="1" ht="27.75" customHeight="1" x14ac:dyDescent="0.3">
      <c r="A385" s="33" t="s">
        <v>21</v>
      </c>
      <c r="B385" s="33" t="s">
        <v>21</v>
      </c>
      <c r="C385" s="33" t="s">
        <v>21</v>
      </c>
      <c r="D385" s="34">
        <v>1212111</v>
      </c>
      <c r="E385" s="45" t="s">
        <v>22</v>
      </c>
      <c r="F385" s="46">
        <v>37799735.281999998</v>
      </c>
      <c r="G385" s="46">
        <v>41344138.269999996</v>
      </c>
      <c r="H385" s="46">
        <f>SUMIF($B$386:$B$392,"article",H386:H392)</f>
        <v>114534053</v>
      </c>
      <c r="I385" s="46">
        <f>SUMIF($B$386:$B$392,"article",I386:I392)</f>
        <v>928500</v>
      </c>
      <c r="J385" s="46">
        <f>SUMIF($B$386:$B$392,"article",J386:J392)</f>
        <v>113605553</v>
      </c>
      <c r="K385" s="47">
        <f t="shared" si="36"/>
        <v>8.1067593058983083E-3</v>
      </c>
    </row>
    <row r="386" spans="1:11" s="44" customFormat="1" ht="27.75" customHeight="1" x14ac:dyDescent="0.3">
      <c r="A386" s="38" t="s">
        <v>23</v>
      </c>
      <c r="B386" s="38" t="s">
        <v>23</v>
      </c>
      <c r="C386" s="39">
        <v>1212111</v>
      </c>
      <c r="D386" s="40">
        <v>1</v>
      </c>
      <c r="E386" s="41" t="s">
        <v>24</v>
      </c>
      <c r="F386" s="42">
        <v>20526400.120000001</v>
      </c>
      <c r="G386" s="42">
        <v>20065924.939999998</v>
      </c>
      <c r="H386" s="42">
        <v>33902551.999999993</v>
      </c>
      <c r="I386" s="42">
        <v>928500</v>
      </c>
      <c r="J386" s="42">
        <f t="shared" ref="J386:J392" si="42">H386-I386</f>
        <v>32974051.999999993</v>
      </c>
      <c r="K386" s="43">
        <f t="shared" si="36"/>
        <v>2.7387318807150569E-2</v>
      </c>
    </row>
    <row r="387" spans="1:11" s="44" customFormat="1" ht="27.75" customHeight="1" x14ac:dyDescent="0.3">
      <c r="A387" s="38" t="s">
        <v>23</v>
      </c>
      <c r="B387" s="38" t="s">
        <v>23</v>
      </c>
      <c r="C387" s="39">
        <v>1212111</v>
      </c>
      <c r="D387" s="40">
        <v>2</v>
      </c>
      <c r="E387" s="41" t="s">
        <v>25</v>
      </c>
      <c r="F387" s="42">
        <v>10336361.539999999</v>
      </c>
      <c r="G387" s="42">
        <v>10260100</v>
      </c>
      <c r="H387" s="42">
        <v>15299999.999999998</v>
      </c>
      <c r="I387" s="42">
        <v>0</v>
      </c>
      <c r="J387" s="42">
        <f t="shared" si="42"/>
        <v>15299999.999999998</v>
      </c>
      <c r="K387" s="43">
        <f t="shared" si="36"/>
        <v>0</v>
      </c>
    </row>
    <row r="388" spans="1:11" s="44" customFormat="1" ht="27.75" customHeight="1" x14ac:dyDescent="0.3">
      <c r="A388" s="38" t="s">
        <v>23</v>
      </c>
      <c r="B388" s="38" t="s">
        <v>23</v>
      </c>
      <c r="C388" s="39">
        <v>1212111</v>
      </c>
      <c r="D388" s="40">
        <v>3</v>
      </c>
      <c r="E388" s="41" t="s">
        <v>26</v>
      </c>
      <c r="F388" s="42">
        <v>1999999.5</v>
      </c>
      <c r="G388" s="42">
        <v>5764688.3300000001</v>
      </c>
      <c r="H388" s="42">
        <v>28919000</v>
      </c>
      <c r="I388" s="42">
        <v>0</v>
      </c>
      <c r="J388" s="42">
        <f t="shared" si="42"/>
        <v>28919000</v>
      </c>
      <c r="K388" s="43">
        <f t="shared" ref="K388:K451" si="43">IF(G388&lt;&gt;0,I388/H388,0)</f>
        <v>0</v>
      </c>
    </row>
    <row r="389" spans="1:11" s="44" customFormat="1" ht="27.75" customHeight="1" x14ac:dyDescent="0.3">
      <c r="A389" s="38" t="s">
        <v>23</v>
      </c>
      <c r="B389" s="38" t="s">
        <v>23</v>
      </c>
      <c r="C389" s="39">
        <v>1212111</v>
      </c>
      <c r="D389" s="40">
        <v>4</v>
      </c>
      <c r="E389" s="41" t="s">
        <v>27</v>
      </c>
      <c r="F389" s="42">
        <v>3379447.92</v>
      </c>
      <c r="G389" s="42">
        <v>3901030</v>
      </c>
      <c r="H389" s="42">
        <v>36412501.000000007</v>
      </c>
      <c r="I389" s="42">
        <v>0</v>
      </c>
      <c r="J389" s="42">
        <f t="shared" si="42"/>
        <v>36412501.000000007</v>
      </c>
      <c r="K389" s="43">
        <f t="shared" si="43"/>
        <v>0</v>
      </c>
    </row>
    <row r="390" spans="1:11" s="44" customFormat="1" ht="27.75" customHeight="1" x14ac:dyDescent="0.3">
      <c r="A390" s="38" t="s">
        <v>23</v>
      </c>
      <c r="B390" s="38" t="s">
        <v>23</v>
      </c>
      <c r="C390" s="39">
        <v>1212111</v>
      </c>
      <c r="D390" s="40">
        <v>5</v>
      </c>
      <c r="E390" s="41" t="s">
        <v>28</v>
      </c>
      <c r="F390" s="42">
        <v>100000</v>
      </c>
      <c r="G390" s="42">
        <v>52395</v>
      </c>
      <c r="H390" s="42">
        <v>0</v>
      </c>
      <c r="I390" s="42">
        <v>0</v>
      </c>
      <c r="J390" s="42">
        <f t="shared" si="42"/>
        <v>0</v>
      </c>
      <c r="K390" s="43" t="e">
        <f t="shared" si="43"/>
        <v>#DIV/0!</v>
      </c>
    </row>
    <row r="391" spans="1:11" s="44" customFormat="1" ht="27.75" customHeight="1" x14ac:dyDescent="0.3">
      <c r="A391" s="38" t="s">
        <v>23</v>
      </c>
      <c r="B391" s="38" t="s">
        <v>23</v>
      </c>
      <c r="C391" s="39">
        <v>1212111</v>
      </c>
      <c r="D391" s="40">
        <v>7</v>
      </c>
      <c r="E391" s="41" t="s">
        <v>29</v>
      </c>
      <c r="F391" s="42">
        <v>0</v>
      </c>
      <c r="G391" s="42">
        <v>0</v>
      </c>
      <c r="H391" s="42">
        <v>0</v>
      </c>
      <c r="I391" s="42">
        <v>0</v>
      </c>
      <c r="J391" s="42">
        <f t="shared" si="42"/>
        <v>0</v>
      </c>
      <c r="K391" s="43">
        <f t="shared" si="43"/>
        <v>0</v>
      </c>
    </row>
    <row r="392" spans="1:11" s="44" customFormat="1" ht="27.75" customHeight="1" x14ac:dyDescent="0.3">
      <c r="A392" s="38" t="s">
        <v>23</v>
      </c>
      <c r="B392" s="38" t="s">
        <v>23</v>
      </c>
      <c r="C392" s="39">
        <v>1212111</v>
      </c>
      <c r="D392" s="40">
        <v>9</v>
      </c>
      <c r="E392" s="41" t="s">
        <v>30</v>
      </c>
      <c r="F392" s="42">
        <v>1457526.2019999996</v>
      </c>
      <c r="G392" s="42">
        <v>1300000</v>
      </c>
      <c r="H392" s="42">
        <v>0</v>
      </c>
      <c r="I392" s="42">
        <v>0</v>
      </c>
      <c r="J392" s="42">
        <f t="shared" si="42"/>
        <v>0</v>
      </c>
      <c r="K392" s="43" t="e">
        <f t="shared" si="43"/>
        <v>#DIV/0!</v>
      </c>
    </row>
    <row r="393" spans="1:11" s="7" customFormat="1" ht="27.75" customHeight="1" x14ac:dyDescent="0.3">
      <c r="A393" s="33" t="s">
        <v>21</v>
      </c>
      <c r="B393" s="33" t="s">
        <v>21</v>
      </c>
      <c r="C393" s="33" t="s">
        <v>21</v>
      </c>
      <c r="D393" s="34">
        <v>1212112</v>
      </c>
      <c r="E393" s="45" t="s">
        <v>31</v>
      </c>
      <c r="F393" s="46">
        <v>72200208.672999993</v>
      </c>
      <c r="G393" s="46">
        <v>72289822.2465</v>
      </c>
      <c r="H393" s="46">
        <f>SUMIF($B$394:$B$400,"article",H394:H400)</f>
        <v>139055265.66999999</v>
      </c>
      <c r="I393" s="46">
        <f>SUMIF($B$394:$B$400,"article",I394:I400)</f>
        <v>5322966.67</v>
      </c>
      <c r="J393" s="46">
        <f>SUMIF($B$394:$B$400,"article",J394:J400)</f>
        <v>133732299</v>
      </c>
      <c r="K393" s="47">
        <f t="shared" si="43"/>
        <v>3.827950451464554E-2</v>
      </c>
    </row>
    <row r="394" spans="1:11" s="44" customFormat="1" ht="27.75" customHeight="1" x14ac:dyDescent="0.3">
      <c r="A394" s="38" t="s">
        <v>23</v>
      </c>
      <c r="B394" s="38" t="s">
        <v>23</v>
      </c>
      <c r="C394" s="39">
        <v>1212112</v>
      </c>
      <c r="D394" s="40">
        <v>1</v>
      </c>
      <c r="E394" s="41" t="s">
        <v>24</v>
      </c>
      <c r="F394" s="42">
        <v>54653426.439999998</v>
      </c>
      <c r="G394" s="42">
        <v>55473838.527999997</v>
      </c>
      <c r="H394" s="42">
        <v>104521163.67</v>
      </c>
      <c r="I394" s="42">
        <v>5322966.67</v>
      </c>
      <c r="J394" s="42">
        <f t="shared" ref="J394:J400" si="44">H394-I394</f>
        <v>99198197</v>
      </c>
      <c r="K394" s="43">
        <f t="shared" si="43"/>
        <v>5.0927166165179373E-2</v>
      </c>
    </row>
    <row r="395" spans="1:11" s="44" customFormat="1" ht="27.75" customHeight="1" x14ac:dyDescent="0.3">
      <c r="A395" s="38" t="s">
        <v>23</v>
      </c>
      <c r="B395" s="38" t="s">
        <v>23</v>
      </c>
      <c r="C395" s="39">
        <v>1212112</v>
      </c>
      <c r="D395" s="40">
        <v>2</v>
      </c>
      <c r="E395" s="41" t="s">
        <v>25</v>
      </c>
      <c r="F395" s="42">
        <v>5081773.8729999997</v>
      </c>
      <c r="G395" s="42">
        <v>5256629.0084999995</v>
      </c>
      <c r="H395" s="42">
        <v>9699999.9999999925</v>
      </c>
      <c r="I395" s="42">
        <v>0</v>
      </c>
      <c r="J395" s="42">
        <f t="shared" si="44"/>
        <v>9699999.9999999925</v>
      </c>
      <c r="K395" s="43">
        <f t="shared" si="43"/>
        <v>0</v>
      </c>
    </row>
    <row r="396" spans="1:11" s="44" customFormat="1" ht="27.75" customHeight="1" x14ac:dyDescent="0.3">
      <c r="A396" s="38" t="s">
        <v>23</v>
      </c>
      <c r="B396" s="38" t="s">
        <v>23</v>
      </c>
      <c r="C396" s="39">
        <v>1212112</v>
      </c>
      <c r="D396" s="40">
        <v>3</v>
      </c>
      <c r="E396" s="41" t="s">
        <v>26</v>
      </c>
      <c r="F396" s="42">
        <v>4965064.41</v>
      </c>
      <c r="G396" s="42">
        <v>7059354.71</v>
      </c>
      <c r="H396" s="42">
        <v>13100000.000000004</v>
      </c>
      <c r="I396" s="42">
        <v>0</v>
      </c>
      <c r="J396" s="42">
        <f t="shared" si="44"/>
        <v>13100000.000000004</v>
      </c>
      <c r="K396" s="43">
        <f t="shared" si="43"/>
        <v>0</v>
      </c>
    </row>
    <row r="397" spans="1:11" s="44" customFormat="1" ht="27.75" customHeight="1" x14ac:dyDescent="0.3">
      <c r="A397" s="38" t="s">
        <v>23</v>
      </c>
      <c r="B397" s="38" t="s">
        <v>23</v>
      </c>
      <c r="C397" s="39">
        <v>1212112</v>
      </c>
      <c r="D397" s="40">
        <v>4</v>
      </c>
      <c r="E397" s="41" t="s">
        <v>27</v>
      </c>
      <c r="F397" s="42">
        <v>7499943.8379999995</v>
      </c>
      <c r="G397" s="42">
        <v>4500000</v>
      </c>
      <c r="H397" s="42">
        <v>1500000.0000000033</v>
      </c>
      <c r="I397" s="42">
        <v>0</v>
      </c>
      <c r="J397" s="42">
        <f t="shared" si="44"/>
        <v>1500000.0000000033</v>
      </c>
      <c r="K397" s="43">
        <f t="shared" si="43"/>
        <v>0</v>
      </c>
    </row>
    <row r="398" spans="1:11" s="44" customFormat="1" ht="27.75" customHeight="1" x14ac:dyDescent="0.3">
      <c r="A398" s="38" t="s">
        <v>23</v>
      </c>
      <c r="B398" s="38" t="s">
        <v>23</v>
      </c>
      <c r="C398" s="39">
        <v>1212112</v>
      </c>
      <c r="D398" s="40">
        <v>5</v>
      </c>
      <c r="E398" s="41" t="s">
        <v>28</v>
      </c>
      <c r="F398" s="42">
        <v>0</v>
      </c>
      <c r="G398" s="42">
        <v>0</v>
      </c>
      <c r="H398" s="42">
        <v>0</v>
      </c>
      <c r="I398" s="42">
        <v>0</v>
      </c>
      <c r="J398" s="42">
        <f t="shared" si="44"/>
        <v>0</v>
      </c>
      <c r="K398" s="43">
        <f t="shared" si="43"/>
        <v>0</v>
      </c>
    </row>
    <row r="399" spans="1:11" s="44" customFormat="1" ht="27.75" customHeight="1" x14ac:dyDescent="0.3">
      <c r="A399" s="38" t="s">
        <v>23</v>
      </c>
      <c r="B399" s="38" t="s">
        <v>23</v>
      </c>
      <c r="C399" s="39">
        <v>1212112</v>
      </c>
      <c r="D399" s="40">
        <v>7</v>
      </c>
      <c r="E399" s="41" t="s">
        <v>29</v>
      </c>
      <c r="F399" s="42">
        <v>0</v>
      </c>
      <c r="G399" s="42">
        <v>0</v>
      </c>
      <c r="H399" s="42">
        <v>0</v>
      </c>
      <c r="I399" s="42">
        <v>0</v>
      </c>
      <c r="J399" s="42">
        <f t="shared" si="44"/>
        <v>0</v>
      </c>
      <c r="K399" s="43">
        <f t="shared" si="43"/>
        <v>0</v>
      </c>
    </row>
    <row r="400" spans="1:11" s="44" customFormat="1" ht="27.75" customHeight="1" x14ac:dyDescent="0.3">
      <c r="A400" s="38" t="s">
        <v>23</v>
      </c>
      <c r="B400" s="38" t="s">
        <v>23</v>
      </c>
      <c r="C400" s="39">
        <v>1212112</v>
      </c>
      <c r="D400" s="40">
        <v>9</v>
      </c>
      <c r="E400" s="41" t="s">
        <v>30</v>
      </c>
      <c r="F400" s="42">
        <v>0.11200000066310167</v>
      </c>
      <c r="G400" s="42">
        <v>0</v>
      </c>
      <c r="H400" s="42">
        <v>10234102</v>
      </c>
      <c r="I400" s="42">
        <v>0</v>
      </c>
      <c r="J400" s="42">
        <f t="shared" si="44"/>
        <v>10234102</v>
      </c>
      <c r="K400" s="43">
        <f t="shared" si="43"/>
        <v>0</v>
      </c>
    </row>
    <row r="401" spans="1:11" s="7" customFormat="1" ht="27.75" customHeight="1" x14ac:dyDescent="0.3">
      <c r="A401" s="22" t="s">
        <v>16</v>
      </c>
      <c r="B401" s="22" t="s">
        <v>16</v>
      </c>
      <c r="C401" s="22" t="s">
        <v>16</v>
      </c>
      <c r="D401" s="50">
        <v>1213</v>
      </c>
      <c r="E401" s="51" t="s">
        <v>81</v>
      </c>
      <c r="F401" s="52">
        <v>2520076022.4960961</v>
      </c>
      <c r="G401" s="52">
        <v>5742614611.0644999</v>
      </c>
      <c r="H401" s="52">
        <f>SUMIF($B$402:$B$418,"chap",H402:H418)</f>
        <v>8394857865.5943003</v>
      </c>
      <c r="I401" s="52">
        <f>SUMIF($B$402:$B$418,"chap",I402:I418)</f>
        <v>129635304.50999999</v>
      </c>
      <c r="J401" s="52">
        <f>SUMIF($B$402:$B$418,"chap",J402:J418)</f>
        <v>8265222561.0843</v>
      </c>
      <c r="K401" s="53">
        <f t="shared" si="43"/>
        <v>1.5442227442742137E-2</v>
      </c>
    </row>
    <row r="402" spans="1:11" s="32" customFormat="1" ht="27.75" customHeight="1" x14ac:dyDescent="0.3">
      <c r="A402" s="27" t="s">
        <v>19</v>
      </c>
      <c r="B402" s="27" t="s">
        <v>19</v>
      </c>
      <c r="C402" s="27" t="s">
        <v>19</v>
      </c>
      <c r="D402" s="28">
        <v>12131</v>
      </c>
      <c r="E402" s="29" t="s">
        <v>20</v>
      </c>
      <c r="F402" s="30">
        <v>2520076022.4960961</v>
      </c>
      <c r="G402" s="30">
        <v>5742614611.0644999</v>
      </c>
      <c r="H402" s="30">
        <f>SUMIF($B$403:$B$418,"section",H403:H418)</f>
        <v>8394857865.5943003</v>
      </c>
      <c r="I402" s="30">
        <f>SUMIF($B$403:$B$418,"section",I403:I418)</f>
        <v>129635304.50999999</v>
      </c>
      <c r="J402" s="30">
        <f>SUMIF($B$403:$B$418,"section",J403:J418)</f>
        <v>8265222561.0843</v>
      </c>
      <c r="K402" s="31">
        <f t="shared" si="43"/>
        <v>1.5442227442742137E-2</v>
      </c>
    </row>
    <row r="403" spans="1:11" s="7" customFormat="1" ht="27.75" customHeight="1" x14ac:dyDescent="0.3">
      <c r="A403" s="33" t="s">
        <v>21</v>
      </c>
      <c r="B403" s="33" t="s">
        <v>21</v>
      </c>
      <c r="C403" s="33" t="s">
        <v>21</v>
      </c>
      <c r="D403" s="34">
        <v>1213111</v>
      </c>
      <c r="E403" s="45" t="s">
        <v>22</v>
      </c>
      <c r="F403" s="46">
        <v>124994880.3761</v>
      </c>
      <c r="G403" s="46">
        <v>115387851.228</v>
      </c>
      <c r="H403" s="46">
        <f>SUMIF($B$404:$B$410,"article",H404:H410)</f>
        <v>13659449.949999996</v>
      </c>
      <c r="I403" s="46">
        <f>SUMIF($B$404:$B$410,"article",I404:I410)</f>
        <v>27172500</v>
      </c>
      <c r="J403" s="46">
        <f>SUMIF($B$404:$B$410,"article",J404:J410)</f>
        <v>-13513050.050000004</v>
      </c>
      <c r="K403" s="47">
        <f t="shared" si="43"/>
        <v>1.9892821526096671</v>
      </c>
    </row>
    <row r="404" spans="1:11" s="44" customFormat="1" ht="27.75" customHeight="1" x14ac:dyDescent="0.3">
      <c r="A404" s="38" t="s">
        <v>23</v>
      </c>
      <c r="B404" s="38" t="s">
        <v>23</v>
      </c>
      <c r="C404" s="39">
        <v>1213111</v>
      </c>
      <c r="D404" s="40">
        <v>1</v>
      </c>
      <c r="E404" s="41" t="s">
        <v>24</v>
      </c>
      <c r="F404" s="42">
        <v>113832266.27000001</v>
      </c>
      <c r="G404" s="42">
        <v>113925352.19</v>
      </c>
      <c r="H404" s="42">
        <v>13659449.949999996</v>
      </c>
      <c r="I404" s="42">
        <v>27172500</v>
      </c>
      <c r="J404" s="42">
        <f t="shared" ref="J404:J410" si="45">H404-I404</f>
        <v>-13513050.050000004</v>
      </c>
      <c r="K404" s="43">
        <f t="shared" si="43"/>
        <v>1.9892821526096671</v>
      </c>
    </row>
    <row r="405" spans="1:11" s="44" customFormat="1" ht="27.75" customHeight="1" x14ac:dyDescent="0.3">
      <c r="A405" s="38" t="s">
        <v>23</v>
      </c>
      <c r="B405" s="38" t="s">
        <v>23</v>
      </c>
      <c r="C405" s="39">
        <v>1213111</v>
      </c>
      <c r="D405" s="40">
        <v>2</v>
      </c>
      <c r="E405" s="41" t="s">
        <v>25</v>
      </c>
      <c r="F405" s="42">
        <v>11162614.106099999</v>
      </c>
      <c r="G405" s="42">
        <v>1462499.0380000002</v>
      </c>
      <c r="H405" s="42">
        <v>0</v>
      </c>
      <c r="I405" s="42">
        <v>0</v>
      </c>
      <c r="J405" s="42">
        <f t="shared" si="45"/>
        <v>0</v>
      </c>
      <c r="K405" s="43" t="e">
        <f t="shared" si="43"/>
        <v>#DIV/0!</v>
      </c>
    </row>
    <row r="406" spans="1:11" s="44" customFormat="1" ht="27.75" customHeight="1" x14ac:dyDescent="0.3">
      <c r="A406" s="38" t="s">
        <v>23</v>
      </c>
      <c r="B406" s="38" t="s">
        <v>23</v>
      </c>
      <c r="C406" s="39">
        <v>1213111</v>
      </c>
      <c r="D406" s="40">
        <v>3</v>
      </c>
      <c r="E406" s="41" t="s">
        <v>26</v>
      </c>
      <c r="F406" s="42">
        <v>0</v>
      </c>
      <c r="G406" s="42">
        <v>0</v>
      </c>
      <c r="H406" s="42">
        <v>0</v>
      </c>
      <c r="I406" s="42">
        <v>0</v>
      </c>
      <c r="J406" s="42">
        <f t="shared" si="45"/>
        <v>0</v>
      </c>
      <c r="K406" s="43">
        <f t="shared" si="43"/>
        <v>0</v>
      </c>
    </row>
    <row r="407" spans="1:11" s="44" customFormat="1" ht="27.75" customHeight="1" x14ac:dyDescent="0.3">
      <c r="A407" s="38" t="s">
        <v>23</v>
      </c>
      <c r="B407" s="38" t="s">
        <v>23</v>
      </c>
      <c r="C407" s="39">
        <v>1213111</v>
      </c>
      <c r="D407" s="40">
        <v>4</v>
      </c>
      <c r="E407" s="41" t="s">
        <v>27</v>
      </c>
      <c r="F407" s="42">
        <v>0</v>
      </c>
      <c r="G407" s="42">
        <v>0</v>
      </c>
      <c r="H407" s="42">
        <v>0</v>
      </c>
      <c r="I407" s="42">
        <v>0</v>
      </c>
      <c r="J407" s="42">
        <f t="shared" si="45"/>
        <v>0</v>
      </c>
      <c r="K407" s="43">
        <f t="shared" si="43"/>
        <v>0</v>
      </c>
    </row>
    <row r="408" spans="1:11" s="44" customFormat="1" ht="27.75" customHeight="1" x14ac:dyDescent="0.3">
      <c r="A408" s="38" t="s">
        <v>23</v>
      </c>
      <c r="B408" s="38" t="s">
        <v>23</v>
      </c>
      <c r="C408" s="39">
        <v>1213111</v>
      </c>
      <c r="D408" s="40">
        <v>5</v>
      </c>
      <c r="E408" s="41" t="s">
        <v>28</v>
      </c>
      <c r="F408" s="42">
        <v>0</v>
      </c>
      <c r="G408" s="42">
        <v>0</v>
      </c>
      <c r="H408" s="42">
        <v>0</v>
      </c>
      <c r="I408" s="42">
        <v>0</v>
      </c>
      <c r="J408" s="42">
        <f t="shared" si="45"/>
        <v>0</v>
      </c>
      <c r="K408" s="43">
        <f t="shared" si="43"/>
        <v>0</v>
      </c>
    </row>
    <row r="409" spans="1:11" s="44" customFormat="1" ht="27.75" customHeight="1" x14ac:dyDescent="0.3">
      <c r="A409" s="38" t="s">
        <v>23</v>
      </c>
      <c r="B409" s="38" t="s">
        <v>23</v>
      </c>
      <c r="C409" s="39">
        <v>1213111</v>
      </c>
      <c r="D409" s="40">
        <v>7</v>
      </c>
      <c r="E409" s="41" t="s">
        <v>29</v>
      </c>
      <c r="F409" s="42">
        <v>0</v>
      </c>
      <c r="G409" s="42">
        <v>0</v>
      </c>
      <c r="H409" s="42">
        <v>0</v>
      </c>
      <c r="I409" s="42">
        <v>0</v>
      </c>
      <c r="J409" s="42">
        <f t="shared" si="45"/>
        <v>0</v>
      </c>
      <c r="K409" s="43">
        <f t="shared" si="43"/>
        <v>0</v>
      </c>
    </row>
    <row r="410" spans="1:11" s="44" customFormat="1" ht="27.75" customHeight="1" x14ac:dyDescent="0.3">
      <c r="A410" s="38" t="s">
        <v>23</v>
      </c>
      <c r="B410" s="38" t="s">
        <v>23</v>
      </c>
      <c r="C410" s="39">
        <v>1213111</v>
      </c>
      <c r="D410" s="40">
        <v>9</v>
      </c>
      <c r="E410" s="41" t="s">
        <v>30</v>
      </c>
      <c r="F410" s="42">
        <v>0</v>
      </c>
      <c r="G410" s="42">
        <v>0</v>
      </c>
      <c r="H410" s="42">
        <v>0</v>
      </c>
      <c r="I410" s="42">
        <v>0</v>
      </c>
      <c r="J410" s="42">
        <f t="shared" si="45"/>
        <v>0</v>
      </c>
      <c r="K410" s="43">
        <f t="shared" si="43"/>
        <v>0</v>
      </c>
    </row>
    <row r="411" spans="1:11" s="7" customFormat="1" ht="27.75" customHeight="1" x14ac:dyDescent="0.3">
      <c r="A411" s="33" t="s">
        <v>21</v>
      </c>
      <c r="B411" s="33" t="s">
        <v>21</v>
      </c>
      <c r="C411" s="33" t="s">
        <v>21</v>
      </c>
      <c r="D411" s="34">
        <v>1213112</v>
      </c>
      <c r="E411" s="45" t="s">
        <v>31</v>
      </c>
      <c r="F411" s="46">
        <v>2395081142.1199961</v>
      </c>
      <c r="G411" s="46">
        <v>5627226759.8365002</v>
      </c>
      <c r="H411" s="46">
        <f>SUMIF($B$412:$B$418,"article",H412:H418)</f>
        <v>8381198415.6443005</v>
      </c>
      <c r="I411" s="46">
        <f>SUMIF($B$412:$B$418,"article",I412:I418)</f>
        <v>102462804.50999999</v>
      </c>
      <c r="J411" s="46">
        <f>SUMIF($B$412:$B$418,"article",J412:J418)</f>
        <v>8278735611.1343002</v>
      </c>
      <c r="K411" s="47">
        <f t="shared" si="43"/>
        <v>1.2225316646691416E-2</v>
      </c>
    </row>
    <row r="412" spans="1:11" s="44" customFormat="1" ht="27.75" customHeight="1" x14ac:dyDescent="0.3">
      <c r="A412" s="38" t="s">
        <v>23</v>
      </c>
      <c r="B412" s="38" t="s">
        <v>23</v>
      </c>
      <c r="C412" s="39">
        <v>1213112</v>
      </c>
      <c r="D412" s="40">
        <v>1</v>
      </c>
      <c r="E412" s="41" t="s">
        <v>24</v>
      </c>
      <c r="F412" s="42">
        <v>231348149.5799959</v>
      </c>
      <c r="G412" s="42">
        <v>236186168.68799999</v>
      </c>
      <c r="H412" s="42">
        <v>758180661.99899995</v>
      </c>
      <c r="I412" s="42">
        <v>50627400</v>
      </c>
      <c r="J412" s="42">
        <f t="shared" ref="J412:J418" si="46">H412-I412</f>
        <v>707553261.99899995</v>
      </c>
      <c r="K412" s="43">
        <f t="shared" si="43"/>
        <v>6.6774850029169927E-2</v>
      </c>
    </row>
    <row r="413" spans="1:11" s="44" customFormat="1" ht="27.75" customHeight="1" x14ac:dyDescent="0.3">
      <c r="A413" s="38" t="s">
        <v>23</v>
      </c>
      <c r="B413" s="38" t="s">
        <v>23</v>
      </c>
      <c r="C413" s="39">
        <v>1213112</v>
      </c>
      <c r="D413" s="40">
        <v>2</v>
      </c>
      <c r="E413" s="41" t="s">
        <v>25</v>
      </c>
      <c r="F413" s="42">
        <v>56100928.930000007</v>
      </c>
      <c r="G413" s="42">
        <v>68893446.838500008</v>
      </c>
      <c r="H413" s="42">
        <v>139477151.57915005</v>
      </c>
      <c r="I413" s="42">
        <v>7094596.1799999997</v>
      </c>
      <c r="J413" s="42">
        <f t="shared" si="46"/>
        <v>132382555.39915004</v>
      </c>
      <c r="K413" s="43">
        <f t="shared" si="43"/>
        <v>5.0865651468183164E-2</v>
      </c>
    </row>
    <row r="414" spans="1:11" s="44" customFormat="1" ht="27.75" customHeight="1" x14ac:dyDescent="0.3">
      <c r="A414" s="38" t="s">
        <v>23</v>
      </c>
      <c r="B414" s="38" t="s">
        <v>23</v>
      </c>
      <c r="C414" s="39">
        <v>1213112</v>
      </c>
      <c r="D414" s="40">
        <v>3</v>
      </c>
      <c r="E414" s="41" t="s">
        <v>26</v>
      </c>
      <c r="F414" s="42">
        <v>28925867.980000004</v>
      </c>
      <c r="G414" s="42">
        <v>71094746.719999999</v>
      </c>
      <c r="H414" s="42">
        <v>206038831.71245003</v>
      </c>
      <c r="I414" s="42">
        <v>6264032</v>
      </c>
      <c r="J414" s="42">
        <f t="shared" si="46"/>
        <v>199774799.71245003</v>
      </c>
      <c r="K414" s="43">
        <f t="shared" si="43"/>
        <v>3.0402191411870113E-2</v>
      </c>
    </row>
    <row r="415" spans="1:11" s="44" customFormat="1" ht="27.75" customHeight="1" x14ac:dyDescent="0.3">
      <c r="A415" s="38" t="s">
        <v>23</v>
      </c>
      <c r="B415" s="38" t="s">
        <v>23</v>
      </c>
      <c r="C415" s="39">
        <v>1213112</v>
      </c>
      <c r="D415" s="40">
        <v>4</v>
      </c>
      <c r="E415" s="41" t="s">
        <v>27</v>
      </c>
      <c r="F415" s="42">
        <v>13178753.820000004</v>
      </c>
      <c r="G415" s="42">
        <v>8357504.4299999997</v>
      </c>
      <c r="H415" s="42">
        <v>95404555.860100016</v>
      </c>
      <c r="I415" s="42">
        <v>66244</v>
      </c>
      <c r="J415" s="42">
        <f t="shared" si="46"/>
        <v>95338311.860100016</v>
      </c>
      <c r="K415" s="43">
        <f t="shared" si="43"/>
        <v>6.9434839251428758E-4</v>
      </c>
    </row>
    <row r="416" spans="1:11" s="44" customFormat="1" ht="27.75" customHeight="1" x14ac:dyDescent="0.3">
      <c r="A416" s="38" t="s">
        <v>23</v>
      </c>
      <c r="B416" s="38" t="s">
        <v>23</v>
      </c>
      <c r="C416" s="39">
        <v>1213112</v>
      </c>
      <c r="D416" s="40">
        <v>5</v>
      </c>
      <c r="E416" s="41" t="s">
        <v>28</v>
      </c>
      <c r="F416" s="42">
        <v>100000</v>
      </c>
      <c r="G416" s="42">
        <v>0</v>
      </c>
      <c r="H416" s="42">
        <v>0</v>
      </c>
      <c r="I416" s="42">
        <v>0</v>
      </c>
      <c r="J416" s="42">
        <f t="shared" si="46"/>
        <v>0</v>
      </c>
      <c r="K416" s="43">
        <f t="shared" si="43"/>
        <v>0</v>
      </c>
    </row>
    <row r="417" spans="1:11" s="44" customFormat="1" ht="27.75" customHeight="1" x14ac:dyDescent="0.3">
      <c r="A417" s="38" t="s">
        <v>23</v>
      </c>
      <c r="B417" s="38" t="s">
        <v>23</v>
      </c>
      <c r="C417" s="39">
        <v>1213112</v>
      </c>
      <c r="D417" s="40">
        <v>7</v>
      </c>
      <c r="E417" s="41" t="s">
        <v>29</v>
      </c>
      <c r="F417" s="42">
        <v>0</v>
      </c>
      <c r="G417" s="42">
        <v>0</v>
      </c>
      <c r="H417" s="42">
        <v>0</v>
      </c>
      <c r="I417" s="42">
        <v>0</v>
      </c>
      <c r="J417" s="42">
        <f t="shared" si="46"/>
        <v>0</v>
      </c>
      <c r="K417" s="43">
        <f t="shared" si="43"/>
        <v>0</v>
      </c>
    </row>
    <row r="418" spans="1:11" s="44" customFormat="1" ht="27.75" customHeight="1" x14ac:dyDescent="0.3">
      <c r="A418" s="38" t="s">
        <v>23</v>
      </c>
      <c r="B418" s="38" t="s">
        <v>23</v>
      </c>
      <c r="C418" s="39">
        <v>1213112</v>
      </c>
      <c r="D418" s="40">
        <v>9</v>
      </c>
      <c r="E418" s="41" t="s">
        <v>30</v>
      </c>
      <c r="F418" s="42">
        <v>2065427441.8099999</v>
      </c>
      <c r="G418" s="42">
        <v>5242694893.1599998</v>
      </c>
      <c r="H418" s="42">
        <v>7182097214.4935999</v>
      </c>
      <c r="I418" s="42">
        <v>38410532.329999998</v>
      </c>
      <c r="J418" s="42">
        <f t="shared" si="46"/>
        <v>7143686682.1636</v>
      </c>
      <c r="K418" s="43">
        <f t="shared" si="43"/>
        <v>5.3480941823631769E-3</v>
      </c>
    </row>
    <row r="419" spans="1:11" s="7" customFormat="1" ht="27.75" customHeight="1" x14ac:dyDescent="0.3">
      <c r="A419" s="22" t="s">
        <v>16</v>
      </c>
      <c r="B419" s="22" t="s">
        <v>16</v>
      </c>
      <c r="C419" s="22" t="s">
        <v>16</v>
      </c>
      <c r="D419" s="50">
        <v>1214</v>
      </c>
      <c r="E419" s="51" t="s">
        <v>82</v>
      </c>
      <c r="F419" s="52">
        <v>1613170854.4899998</v>
      </c>
      <c r="G419" s="52">
        <v>1807126745.2605</v>
      </c>
      <c r="H419" s="52">
        <f>SUMIF($B$420:$B$446,"chap",H420:H446)</f>
        <v>3213667080.1299996</v>
      </c>
      <c r="I419" s="52">
        <f>SUMIF($B$420:$B$446,"chap",I420:I446)</f>
        <v>96474886.670000002</v>
      </c>
      <c r="J419" s="52">
        <f>SUMIF($B$420:$B$446,"chap",J420:J446)</f>
        <v>3117192193.46</v>
      </c>
      <c r="K419" s="53">
        <f t="shared" si="43"/>
        <v>3.0020186990276972E-2</v>
      </c>
    </row>
    <row r="420" spans="1:11" s="32" customFormat="1" ht="27.75" customHeight="1" x14ac:dyDescent="0.3">
      <c r="A420" s="27" t="s">
        <v>19</v>
      </c>
      <c r="B420" s="27" t="s">
        <v>19</v>
      </c>
      <c r="C420" s="27" t="s">
        <v>19</v>
      </c>
      <c r="D420" s="28">
        <v>12141</v>
      </c>
      <c r="E420" s="29" t="s">
        <v>20</v>
      </c>
      <c r="F420" s="30">
        <v>1613170854.4899998</v>
      </c>
      <c r="G420" s="30">
        <v>1807126745.2605</v>
      </c>
      <c r="H420" s="30">
        <f>SUMIF($B$421:$B$446,"section",H421:H446)</f>
        <v>3213667080.1299996</v>
      </c>
      <c r="I420" s="30">
        <f>SUMIF($B$421:$B$446,"section",I421:I446)</f>
        <v>96474886.670000002</v>
      </c>
      <c r="J420" s="30">
        <f>SUMIF($B$421:$B$446,"section",J421:J446)</f>
        <v>3117192193.46</v>
      </c>
      <c r="K420" s="31">
        <f t="shared" si="43"/>
        <v>3.0020186990276972E-2</v>
      </c>
    </row>
    <row r="421" spans="1:11" s="7" customFormat="1" ht="27.75" customHeight="1" x14ac:dyDescent="0.3">
      <c r="A421" s="33" t="s">
        <v>21</v>
      </c>
      <c r="B421" s="33" t="s">
        <v>21</v>
      </c>
      <c r="C421" s="33" t="s">
        <v>21</v>
      </c>
      <c r="D421" s="34">
        <v>1214111</v>
      </c>
      <c r="E421" s="45" t="s">
        <v>83</v>
      </c>
      <c r="F421" s="46">
        <v>297265159.27999997</v>
      </c>
      <c r="G421" s="46">
        <v>414578718.6825</v>
      </c>
      <c r="H421" s="46">
        <f>SUMIF($B$422:$B$428,"article",H422:H428)</f>
        <v>1540103054.5999999</v>
      </c>
      <c r="I421" s="46">
        <f>SUMIF($B$422:$B$428,"article",I422:I428)</f>
        <v>9394950</v>
      </c>
      <c r="J421" s="46">
        <f>SUMIF($B$422:$B$428,"article",J422:J428)</f>
        <v>1530708104.5999999</v>
      </c>
      <c r="K421" s="47">
        <f t="shared" si="43"/>
        <v>6.1002086658675471E-3</v>
      </c>
    </row>
    <row r="422" spans="1:11" s="44" customFormat="1" ht="27.75" customHeight="1" x14ac:dyDescent="0.3">
      <c r="A422" s="38" t="s">
        <v>23</v>
      </c>
      <c r="B422" s="38" t="s">
        <v>23</v>
      </c>
      <c r="C422" s="39">
        <v>1214111</v>
      </c>
      <c r="D422" s="40">
        <v>1</v>
      </c>
      <c r="E422" s="41" t="s">
        <v>24</v>
      </c>
      <c r="F422" s="42">
        <v>124234983.28</v>
      </c>
      <c r="G422" s="42">
        <v>178216718.69000003</v>
      </c>
      <c r="H422" s="42">
        <v>543126221.91999996</v>
      </c>
      <c r="I422" s="42">
        <v>5794950</v>
      </c>
      <c r="J422" s="42">
        <f t="shared" ref="J422:J428" si="47">H422-I422</f>
        <v>537331271.91999996</v>
      </c>
      <c r="K422" s="43">
        <f t="shared" si="43"/>
        <v>1.0669619263666431E-2</v>
      </c>
    </row>
    <row r="423" spans="1:11" s="44" customFormat="1" ht="27.75" customHeight="1" x14ac:dyDescent="0.3">
      <c r="A423" s="38" t="s">
        <v>23</v>
      </c>
      <c r="B423" s="38" t="s">
        <v>23</v>
      </c>
      <c r="C423" s="39">
        <v>1214111</v>
      </c>
      <c r="D423" s="40">
        <v>2</v>
      </c>
      <c r="E423" s="41" t="s">
        <v>25</v>
      </c>
      <c r="F423" s="42">
        <v>0</v>
      </c>
      <c r="G423" s="42">
        <v>50000000</v>
      </c>
      <c r="H423" s="42">
        <v>0</v>
      </c>
      <c r="I423" s="42">
        <v>0</v>
      </c>
      <c r="J423" s="42">
        <f t="shared" si="47"/>
        <v>0</v>
      </c>
      <c r="K423" s="43" t="e">
        <f t="shared" si="43"/>
        <v>#DIV/0!</v>
      </c>
    </row>
    <row r="424" spans="1:11" s="44" customFormat="1" ht="27.75" customHeight="1" x14ac:dyDescent="0.3">
      <c r="A424" s="38" t="s">
        <v>23</v>
      </c>
      <c r="B424" s="38" t="s">
        <v>23</v>
      </c>
      <c r="C424" s="39">
        <v>1214111</v>
      </c>
      <c r="D424" s="40">
        <v>3</v>
      </c>
      <c r="E424" s="41" t="s">
        <v>26</v>
      </c>
      <c r="F424" s="42">
        <v>0</v>
      </c>
      <c r="G424" s="42">
        <v>0</v>
      </c>
      <c r="H424" s="42">
        <v>134000000</v>
      </c>
      <c r="I424" s="42">
        <v>0</v>
      </c>
      <c r="J424" s="42">
        <f t="shared" si="47"/>
        <v>134000000</v>
      </c>
      <c r="K424" s="43">
        <f t="shared" si="43"/>
        <v>0</v>
      </c>
    </row>
    <row r="425" spans="1:11" s="44" customFormat="1" ht="27.75" customHeight="1" x14ac:dyDescent="0.3">
      <c r="A425" s="38" t="s">
        <v>23</v>
      </c>
      <c r="B425" s="38" t="s">
        <v>23</v>
      </c>
      <c r="C425" s="39">
        <v>1214111</v>
      </c>
      <c r="D425" s="40">
        <v>4</v>
      </c>
      <c r="E425" s="41" t="s">
        <v>27</v>
      </c>
      <c r="F425" s="42">
        <v>14030176</v>
      </c>
      <c r="G425" s="42">
        <v>15869800</v>
      </c>
      <c r="H425" s="42">
        <v>112976826.18000001</v>
      </c>
      <c r="I425" s="42">
        <v>0</v>
      </c>
      <c r="J425" s="42">
        <f t="shared" si="47"/>
        <v>112976826.18000001</v>
      </c>
      <c r="K425" s="43">
        <f t="shared" si="43"/>
        <v>0</v>
      </c>
    </row>
    <row r="426" spans="1:11" s="44" customFormat="1" ht="27.75" customHeight="1" x14ac:dyDescent="0.3">
      <c r="A426" s="38" t="s">
        <v>23</v>
      </c>
      <c r="B426" s="38" t="s">
        <v>23</v>
      </c>
      <c r="C426" s="39">
        <v>1214111</v>
      </c>
      <c r="D426" s="40">
        <v>5</v>
      </c>
      <c r="E426" s="41" t="s">
        <v>28</v>
      </c>
      <c r="F426" s="42">
        <v>0</v>
      </c>
      <c r="G426" s="42">
        <v>0</v>
      </c>
      <c r="H426" s="42">
        <v>0</v>
      </c>
      <c r="I426" s="42">
        <v>0</v>
      </c>
      <c r="J426" s="42">
        <f t="shared" si="47"/>
        <v>0</v>
      </c>
      <c r="K426" s="43">
        <f t="shared" si="43"/>
        <v>0</v>
      </c>
    </row>
    <row r="427" spans="1:11" s="44" customFormat="1" ht="27.75" customHeight="1" x14ac:dyDescent="0.3">
      <c r="A427" s="38" t="s">
        <v>23</v>
      </c>
      <c r="B427" s="38" t="s">
        <v>23</v>
      </c>
      <c r="C427" s="39">
        <v>1214111</v>
      </c>
      <c r="D427" s="40">
        <v>7</v>
      </c>
      <c r="E427" s="41" t="s">
        <v>29</v>
      </c>
      <c r="F427" s="42">
        <v>0</v>
      </c>
      <c r="G427" s="42">
        <v>0</v>
      </c>
      <c r="H427" s="42">
        <v>0</v>
      </c>
      <c r="I427" s="42">
        <v>0</v>
      </c>
      <c r="J427" s="42">
        <f t="shared" si="47"/>
        <v>0</v>
      </c>
      <c r="K427" s="43">
        <f t="shared" si="43"/>
        <v>0</v>
      </c>
    </row>
    <row r="428" spans="1:11" s="44" customFormat="1" ht="27.75" customHeight="1" x14ac:dyDescent="0.3">
      <c r="A428" s="38" t="s">
        <v>23</v>
      </c>
      <c r="B428" s="38" t="s">
        <v>23</v>
      </c>
      <c r="C428" s="39">
        <v>1214111</v>
      </c>
      <c r="D428" s="40">
        <v>9</v>
      </c>
      <c r="E428" s="41" t="s">
        <v>30</v>
      </c>
      <c r="F428" s="42">
        <v>159000000</v>
      </c>
      <c r="G428" s="42">
        <v>170492199.99250001</v>
      </c>
      <c r="H428" s="42">
        <v>750000006.5</v>
      </c>
      <c r="I428" s="42">
        <v>3600000</v>
      </c>
      <c r="J428" s="42">
        <f t="shared" si="47"/>
        <v>746400006.5</v>
      </c>
      <c r="K428" s="43">
        <f t="shared" si="43"/>
        <v>4.7999999584000001E-3</v>
      </c>
    </row>
    <row r="429" spans="1:11" s="7" customFormat="1" ht="27.75" customHeight="1" x14ac:dyDescent="0.3">
      <c r="A429" s="33" t="s">
        <v>21</v>
      </c>
      <c r="B429" s="33" t="s">
        <v>21</v>
      </c>
      <c r="C429" s="33" t="s">
        <v>21</v>
      </c>
      <c r="D429" s="34">
        <v>1214112</v>
      </c>
      <c r="E429" s="45" t="s">
        <v>84</v>
      </c>
      <c r="F429" s="46">
        <v>531342957.13</v>
      </c>
      <c r="G429" s="46">
        <v>545431648.73800004</v>
      </c>
      <c r="H429" s="46">
        <f>SUMIF($B$429:$B$436,"article",H429:H436)</f>
        <v>1319462777.1299999</v>
      </c>
      <c r="I429" s="46">
        <f>SUMIF($B$429:$B$436,"article",I429:I436)</f>
        <v>37079936.670000002</v>
      </c>
      <c r="J429" s="46">
        <f>SUMIF($B$429:$B$436,"article",J429:J436)</f>
        <v>1282382840.46</v>
      </c>
      <c r="K429" s="47">
        <f t="shared" si="43"/>
        <v>2.8102298384387624E-2</v>
      </c>
    </row>
    <row r="430" spans="1:11" s="44" customFormat="1" ht="27.75" customHeight="1" x14ac:dyDescent="0.3">
      <c r="A430" s="38" t="s">
        <v>23</v>
      </c>
      <c r="B430" s="38" t="s">
        <v>23</v>
      </c>
      <c r="C430" s="39">
        <v>1214112</v>
      </c>
      <c r="D430" s="40">
        <v>1</v>
      </c>
      <c r="E430" s="41" t="s">
        <v>24</v>
      </c>
      <c r="F430" s="42">
        <v>136259481.36000001</v>
      </c>
      <c r="G430" s="42">
        <v>148404322.17799997</v>
      </c>
      <c r="H430" s="42">
        <v>377068142.05000001</v>
      </c>
      <c r="I430" s="42">
        <v>20646636.670000002</v>
      </c>
      <c r="J430" s="42">
        <f t="shared" ref="J430:J436" si="48">H430-I430</f>
        <v>356421505.38</v>
      </c>
      <c r="K430" s="43">
        <f t="shared" si="43"/>
        <v>5.4755717515011425E-2</v>
      </c>
    </row>
    <row r="431" spans="1:11" s="44" customFormat="1" ht="27.75" customHeight="1" x14ac:dyDescent="0.3">
      <c r="A431" s="38" t="s">
        <v>23</v>
      </c>
      <c r="B431" s="38" t="s">
        <v>23</v>
      </c>
      <c r="C431" s="39">
        <v>1214112</v>
      </c>
      <c r="D431" s="40">
        <v>2</v>
      </c>
      <c r="E431" s="41" t="s">
        <v>25</v>
      </c>
      <c r="F431" s="42">
        <v>190842572.53</v>
      </c>
      <c r="G431" s="42">
        <v>183694162.33000004</v>
      </c>
      <c r="H431" s="42">
        <v>134102852</v>
      </c>
      <c r="I431" s="42">
        <v>12816500</v>
      </c>
      <c r="J431" s="42">
        <f t="shared" si="48"/>
        <v>121286352</v>
      </c>
      <c r="K431" s="43">
        <f t="shared" si="43"/>
        <v>9.557216575826441E-2</v>
      </c>
    </row>
    <row r="432" spans="1:11" s="44" customFormat="1" ht="27.75" customHeight="1" x14ac:dyDescent="0.3">
      <c r="A432" s="38" t="s">
        <v>23</v>
      </c>
      <c r="B432" s="38" t="s">
        <v>23</v>
      </c>
      <c r="C432" s="39">
        <v>1214112</v>
      </c>
      <c r="D432" s="40">
        <v>3</v>
      </c>
      <c r="E432" s="41" t="s">
        <v>26</v>
      </c>
      <c r="F432" s="42">
        <v>100800017.25</v>
      </c>
      <c r="G432" s="42">
        <v>140175516.22999999</v>
      </c>
      <c r="H432" s="42">
        <v>326696982.31</v>
      </c>
      <c r="I432" s="42">
        <v>3616800</v>
      </c>
      <c r="J432" s="42">
        <f t="shared" si="48"/>
        <v>323080182.31</v>
      </c>
      <c r="K432" s="43">
        <f t="shared" si="43"/>
        <v>1.1070809330488547E-2</v>
      </c>
    </row>
    <row r="433" spans="1:11" s="44" customFormat="1" ht="27.75" customHeight="1" x14ac:dyDescent="0.3">
      <c r="A433" s="38" t="s">
        <v>23</v>
      </c>
      <c r="B433" s="38" t="s">
        <v>23</v>
      </c>
      <c r="C433" s="39">
        <v>1214112</v>
      </c>
      <c r="D433" s="40">
        <v>4</v>
      </c>
      <c r="E433" s="41" t="s">
        <v>27</v>
      </c>
      <c r="F433" s="42">
        <v>14424448.010000002</v>
      </c>
      <c r="G433" s="42">
        <v>11301074</v>
      </c>
      <c r="H433" s="42">
        <v>255972101.22</v>
      </c>
      <c r="I433" s="42">
        <v>0</v>
      </c>
      <c r="J433" s="42">
        <f t="shared" si="48"/>
        <v>255972101.22</v>
      </c>
      <c r="K433" s="43">
        <f t="shared" si="43"/>
        <v>0</v>
      </c>
    </row>
    <row r="434" spans="1:11" s="44" customFormat="1" ht="27.75" customHeight="1" x14ac:dyDescent="0.3">
      <c r="A434" s="38" t="s">
        <v>23</v>
      </c>
      <c r="B434" s="38" t="s">
        <v>23</v>
      </c>
      <c r="C434" s="39">
        <v>1214112</v>
      </c>
      <c r="D434" s="40">
        <v>5</v>
      </c>
      <c r="E434" s="41" t="s">
        <v>28</v>
      </c>
      <c r="F434" s="42">
        <v>1000000</v>
      </c>
      <c r="G434" s="42">
        <v>1310471</v>
      </c>
      <c r="H434" s="42">
        <v>1183968.25</v>
      </c>
      <c r="I434" s="42">
        <v>0</v>
      </c>
      <c r="J434" s="42">
        <f t="shared" si="48"/>
        <v>1183968.25</v>
      </c>
      <c r="K434" s="43">
        <f t="shared" si="43"/>
        <v>0</v>
      </c>
    </row>
    <row r="435" spans="1:11" s="44" customFormat="1" ht="27.75" customHeight="1" x14ac:dyDescent="0.3">
      <c r="A435" s="38" t="s">
        <v>23</v>
      </c>
      <c r="B435" s="38" t="s">
        <v>23</v>
      </c>
      <c r="C435" s="39">
        <v>1214112</v>
      </c>
      <c r="D435" s="40">
        <v>7</v>
      </c>
      <c r="E435" s="41" t="s">
        <v>29</v>
      </c>
      <c r="F435" s="42">
        <v>2000054</v>
      </c>
      <c r="G435" s="42">
        <v>946103</v>
      </c>
      <c r="H435" s="42">
        <v>1438716.3</v>
      </c>
      <c r="I435" s="42">
        <v>0</v>
      </c>
      <c r="J435" s="42">
        <f t="shared" si="48"/>
        <v>1438716.3</v>
      </c>
      <c r="K435" s="43">
        <f t="shared" si="43"/>
        <v>0</v>
      </c>
    </row>
    <row r="436" spans="1:11" s="44" customFormat="1" ht="27.75" customHeight="1" x14ac:dyDescent="0.3">
      <c r="A436" s="38" t="s">
        <v>23</v>
      </c>
      <c r="B436" s="38" t="s">
        <v>23</v>
      </c>
      <c r="C436" s="39">
        <v>1214112</v>
      </c>
      <c r="D436" s="40">
        <v>9</v>
      </c>
      <c r="E436" s="41" t="s">
        <v>30</v>
      </c>
      <c r="F436" s="42">
        <v>86016383.979999989</v>
      </c>
      <c r="G436" s="42">
        <v>59600000</v>
      </c>
      <c r="H436" s="42">
        <v>223000015</v>
      </c>
      <c r="I436" s="42">
        <v>0</v>
      </c>
      <c r="J436" s="42">
        <f t="shared" si="48"/>
        <v>223000015</v>
      </c>
      <c r="K436" s="43">
        <f t="shared" si="43"/>
        <v>0</v>
      </c>
    </row>
    <row r="437" spans="1:11" s="7" customFormat="1" ht="27.75" customHeight="1" x14ac:dyDescent="0.3">
      <c r="A437" s="33" t="s">
        <v>21</v>
      </c>
      <c r="B437" s="33" t="s">
        <v>21</v>
      </c>
      <c r="C437" s="33" t="s">
        <v>21</v>
      </c>
      <c r="D437" s="34">
        <v>1214113</v>
      </c>
      <c r="E437" s="45" t="s">
        <v>85</v>
      </c>
      <c r="F437" s="46">
        <v>662962738.07999992</v>
      </c>
      <c r="G437" s="46">
        <v>715383045.84000003</v>
      </c>
      <c r="H437" s="46">
        <f>SUMIF($B$437:$B$444,"article",H437:H444)</f>
        <v>354101248.39999998</v>
      </c>
      <c r="I437" s="46">
        <f>SUMIF($B$437:$B$444,"article",I437:I444)</f>
        <v>50000000</v>
      </c>
      <c r="J437" s="46">
        <f>SUMIF($B$437:$B$444,"article",J437:J444)</f>
        <v>304101248.39999998</v>
      </c>
      <c r="K437" s="47">
        <f t="shared" si="43"/>
        <v>0.1412025521681273</v>
      </c>
    </row>
    <row r="438" spans="1:11" s="44" customFormat="1" ht="27.75" customHeight="1" x14ac:dyDescent="0.3">
      <c r="A438" s="38" t="s">
        <v>23</v>
      </c>
      <c r="B438" s="38" t="s">
        <v>23</v>
      </c>
      <c r="C438" s="39">
        <v>1214113</v>
      </c>
      <c r="D438" s="40">
        <v>1</v>
      </c>
      <c r="E438" s="41" t="s">
        <v>24</v>
      </c>
      <c r="F438" s="42">
        <v>335474898.35999995</v>
      </c>
      <c r="G438" s="42">
        <v>314577042.04000002</v>
      </c>
      <c r="H438" s="42">
        <v>0</v>
      </c>
      <c r="I438" s="42">
        <v>0</v>
      </c>
      <c r="J438" s="42">
        <f t="shared" ref="J438:J444" si="49">H438-I438</f>
        <v>0</v>
      </c>
      <c r="K438" s="43" t="e">
        <f t="shared" si="43"/>
        <v>#DIV/0!</v>
      </c>
    </row>
    <row r="439" spans="1:11" s="44" customFormat="1" ht="27.75" customHeight="1" x14ac:dyDescent="0.3">
      <c r="A439" s="38" t="s">
        <v>23</v>
      </c>
      <c r="B439" s="38" t="s">
        <v>23</v>
      </c>
      <c r="C439" s="39">
        <v>1214113</v>
      </c>
      <c r="D439" s="40">
        <v>2</v>
      </c>
      <c r="E439" s="41" t="s">
        <v>25</v>
      </c>
      <c r="F439" s="42">
        <v>0</v>
      </c>
      <c r="G439" s="42">
        <v>0</v>
      </c>
      <c r="H439" s="42">
        <v>0</v>
      </c>
      <c r="I439" s="42">
        <v>0</v>
      </c>
      <c r="J439" s="42">
        <f t="shared" si="49"/>
        <v>0</v>
      </c>
      <c r="K439" s="43">
        <f t="shared" si="43"/>
        <v>0</v>
      </c>
    </row>
    <row r="440" spans="1:11" s="44" customFormat="1" ht="27.75" customHeight="1" x14ac:dyDescent="0.3">
      <c r="A440" s="38" t="s">
        <v>23</v>
      </c>
      <c r="B440" s="38" t="s">
        <v>23</v>
      </c>
      <c r="C440" s="39">
        <v>1214113</v>
      </c>
      <c r="D440" s="40">
        <v>3</v>
      </c>
      <c r="E440" s="41" t="s">
        <v>26</v>
      </c>
      <c r="F440" s="42">
        <v>181327865.23999998</v>
      </c>
      <c r="G440" s="42">
        <v>163214386</v>
      </c>
      <c r="H440" s="42">
        <v>99300056.819999993</v>
      </c>
      <c r="I440" s="42">
        <v>0</v>
      </c>
      <c r="J440" s="42">
        <f t="shared" si="49"/>
        <v>99300056.819999993</v>
      </c>
      <c r="K440" s="43">
        <f t="shared" si="43"/>
        <v>0</v>
      </c>
    </row>
    <row r="441" spans="1:11" s="44" customFormat="1" ht="27.75" customHeight="1" x14ac:dyDescent="0.3">
      <c r="A441" s="38" t="s">
        <v>23</v>
      </c>
      <c r="B441" s="38" t="s">
        <v>23</v>
      </c>
      <c r="C441" s="39">
        <v>1214113</v>
      </c>
      <c r="D441" s="40">
        <v>4</v>
      </c>
      <c r="E441" s="41" t="s">
        <v>27</v>
      </c>
      <c r="F441" s="42">
        <v>0</v>
      </c>
      <c r="G441" s="42">
        <v>0</v>
      </c>
      <c r="H441" s="42">
        <v>0</v>
      </c>
      <c r="I441" s="42">
        <v>0</v>
      </c>
      <c r="J441" s="42">
        <f t="shared" si="49"/>
        <v>0</v>
      </c>
      <c r="K441" s="43">
        <f t="shared" si="43"/>
        <v>0</v>
      </c>
    </row>
    <row r="442" spans="1:11" s="44" customFormat="1" ht="27.75" customHeight="1" x14ac:dyDescent="0.3">
      <c r="A442" s="38" t="s">
        <v>23</v>
      </c>
      <c r="B442" s="38" t="s">
        <v>23</v>
      </c>
      <c r="C442" s="39">
        <v>1214113</v>
      </c>
      <c r="D442" s="40">
        <v>5</v>
      </c>
      <c r="E442" s="41" t="s">
        <v>28</v>
      </c>
      <c r="F442" s="42">
        <v>0</v>
      </c>
      <c r="G442" s="42">
        <v>0</v>
      </c>
      <c r="H442" s="42">
        <v>0</v>
      </c>
      <c r="I442" s="42">
        <v>0</v>
      </c>
      <c r="J442" s="42">
        <f t="shared" si="49"/>
        <v>0</v>
      </c>
      <c r="K442" s="43">
        <f t="shared" si="43"/>
        <v>0</v>
      </c>
    </row>
    <row r="443" spans="1:11" s="44" customFormat="1" ht="27.75" customHeight="1" x14ac:dyDescent="0.3">
      <c r="A443" s="38" t="s">
        <v>23</v>
      </c>
      <c r="B443" s="38" t="s">
        <v>23</v>
      </c>
      <c r="C443" s="39">
        <v>1214113</v>
      </c>
      <c r="D443" s="40">
        <v>7</v>
      </c>
      <c r="E443" s="41" t="s">
        <v>29</v>
      </c>
      <c r="F443" s="42">
        <v>2159794</v>
      </c>
      <c r="G443" s="42">
        <v>6591490</v>
      </c>
      <c r="H443" s="42">
        <v>13848852</v>
      </c>
      <c r="I443" s="42">
        <v>0</v>
      </c>
      <c r="J443" s="42">
        <f t="shared" si="49"/>
        <v>13848852</v>
      </c>
      <c r="K443" s="43">
        <f t="shared" si="43"/>
        <v>0</v>
      </c>
    </row>
    <row r="444" spans="1:11" s="44" customFormat="1" ht="27.75" customHeight="1" x14ac:dyDescent="0.3">
      <c r="A444" s="38" t="s">
        <v>23</v>
      </c>
      <c r="B444" s="38" t="s">
        <v>23</v>
      </c>
      <c r="C444" s="39">
        <v>1214113</v>
      </c>
      <c r="D444" s="40">
        <v>9</v>
      </c>
      <c r="E444" s="41" t="s">
        <v>30</v>
      </c>
      <c r="F444" s="42">
        <v>144000180.47999999</v>
      </c>
      <c r="G444" s="42">
        <v>231000127.80000001</v>
      </c>
      <c r="H444" s="42">
        <v>240952339.58000001</v>
      </c>
      <c r="I444" s="42">
        <v>50000000</v>
      </c>
      <c r="J444" s="42">
        <f t="shared" si="49"/>
        <v>190952339.58000001</v>
      </c>
      <c r="K444" s="43">
        <f t="shared" si="43"/>
        <v>0.20750991705311583</v>
      </c>
    </row>
    <row r="445" spans="1:11" s="7" customFormat="1" ht="27.75" customHeight="1" x14ac:dyDescent="0.3">
      <c r="A445" s="33" t="s">
        <v>21</v>
      </c>
      <c r="B445" s="33" t="s">
        <v>21</v>
      </c>
      <c r="C445" s="33" t="s">
        <v>21</v>
      </c>
      <c r="D445" s="34">
        <v>1214114</v>
      </c>
      <c r="E445" s="45" t="s">
        <v>86</v>
      </c>
      <c r="F445" s="46">
        <v>121600000</v>
      </c>
      <c r="G445" s="46">
        <v>131733332</v>
      </c>
      <c r="H445" s="46">
        <f>SUMIF($B$446:$B$446,"article",H446:H446)</f>
        <v>0</v>
      </c>
      <c r="I445" s="46">
        <f>SUMIF($B$446:$B$446,"article",I446:I446)</f>
        <v>0</v>
      </c>
      <c r="J445" s="46">
        <f>SUMIF($B$446:$B$446,"article",J446:J446)</f>
        <v>0</v>
      </c>
      <c r="K445" s="47" t="e">
        <f t="shared" si="43"/>
        <v>#DIV/0!</v>
      </c>
    </row>
    <row r="446" spans="1:11" s="44" customFormat="1" ht="27.75" customHeight="1" x14ac:dyDescent="0.3">
      <c r="A446" s="38" t="s">
        <v>23</v>
      </c>
      <c r="B446" s="38" t="s">
        <v>23</v>
      </c>
      <c r="C446" s="39">
        <v>1214114</v>
      </c>
      <c r="D446" s="40">
        <v>9</v>
      </c>
      <c r="E446" s="41" t="s">
        <v>30</v>
      </c>
      <c r="F446" s="42">
        <v>121600000</v>
      </c>
      <c r="G446" s="42">
        <v>131733332</v>
      </c>
      <c r="H446" s="42">
        <v>0</v>
      </c>
      <c r="I446" s="42">
        <v>0</v>
      </c>
      <c r="J446" s="42">
        <f>H446-I446</f>
        <v>0</v>
      </c>
      <c r="K446" s="43" t="e">
        <f t="shared" si="43"/>
        <v>#DIV/0!</v>
      </c>
    </row>
    <row r="447" spans="1:11" s="7" customFormat="1" ht="27.75" customHeight="1" x14ac:dyDescent="0.3">
      <c r="A447" s="22" t="s">
        <v>16</v>
      </c>
      <c r="B447" s="22" t="s">
        <v>16</v>
      </c>
      <c r="C447" s="22" t="s">
        <v>16</v>
      </c>
      <c r="D447" s="50">
        <v>1215</v>
      </c>
      <c r="E447" s="51" t="s">
        <v>87</v>
      </c>
      <c r="F447" s="52">
        <v>2062328186.299</v>
      </c>
      <c r="G447" s="52">
        <v>1977427723.8644998</v>
      </c>
      <c r="H447" s="52">
        <f>SUMIF($B$448:$B$505,"chap",H448:H505)</f>
        <v>3319966998.2635002</v>
      </c>
      <c r="I447" s="52">
        <f>SUMIF($B$448:$B$505,"chap",I448:I505)</f>
        <v>134539872.5</v>
      </c>
      <c r="J447" s="52">
        <f>SUMIF($B$448:$B$505,"chap",J448:J505)</f>
        <v>3185427125.7635002</v>
      </c>
      <c r="K447" s="53">
        <f t="shared" si="43"/>
        <v>4.0524460806499199E-2</v>
      </c>
    </row>
    <row r="448" spans="1:11" s="32" customFormat="1" ht="27.75" customHeight="1" x14ac:dyDescent="0.3">
      <c r="A448" s="27" t="s">
        <v>19</v>
      </c>
      <c r="B448" s="27" t="s">
        <v>19</v>
      </c>
      <c r="C448" s="27" t="s">
        <v>19</v>
      </c>
      <c r="D448" s="28">
        <v>12151</v>
      </c>
      <c r="E448" s="29" t="s">
        <v>20</v>
      </c>
      <c r="F448" s="30">
        <v>2000392706.8610001</v>
      </c>
      <c r="G448" s="30">
        <v>1920016602.1789999</v>
      </c>
      <c r="H448" s="30">
        <f>SUMIF($B$449:$B$492,"section",H449:H492)</f>
        <v>3253447833.3308001</v>
      </c>
      <c r="I448" s="30">
        <f>SUMIF($B$449:$B$492,"section",I449:I492)</f>
        <v>132162672.5</v>
      </c>
      <c r="J448" s="30">
        <f>SUMIF($B$449:$B$492,"section",J449:J492)</f>
        <v>3121285160.8308001</v>
      </c>
      <c r="K448" s="31">
        <f t="shared" si="43"/>
        <v>4.0622342594838871E-2</v>
      </c>
    </row>
    <row r="449" spans="1:11" s="7" customFormat="1" ht="27.75" customHeight="1" x14ac:dyDescent="0.3">
      <c r="A449" s="33" t="s">
        <v>21</v>
      </c>
      <c r="B449" s="33" t="s">
        <v>21</v>
      </c>
      <c r="C449" s="33" t="s">
        <v>21</v>
      </c>
      <c r="D449" s="34">
        <v>1215111</v>
      </c>
      <c r="E449" s="45" t="s">
        <v>87</v>
      </c>
      <c r="F449" s="46">
        <v>627001560.75999999</v>
      </c>
      <c r="G449" s="46">
        <v>493863916.26649994</v>
      </c>
      <c r="H449" s="46">
        <f>SUMIF($B$450:$B$456,"article",H450:H456)</f>
        <v>201690426.73129994</v>
      </c>
      <c r="I449" s="46">
        <f>SUMIF($B$450:$B$456,"article",I450:I456)</f>
        <v>3871800</v>
      </c>
      <c r="J449" s="46">
        <f>SUMIF($B$450:$B$456,"article",J450:J456)</f>
        <v>197818626.73129994</v>
      </c>
      <c r="K449" s="47">
        <f t="shared" si="43"/>
        <v>1.919674653253705E-2</v>
      </c>
    </row>
    <row r="450" spans="1:11" s="44" customFormat="1" ht="27.75" customHeight="1" x14ac:dyDescent="0.3">
      <c r="A450" s="38" t="s">
        <v>23</v>
      </c>
      <c r="B450" s="38" t="s">
        <v>23</v>
      </c>
      <c r="C450" s="39">
        <v>1215111</v>
      </c>
      <c r="D450" s="40">
        <v>1</v>
      </c>
      <c r="E450" s="41" t="s">
        <v>24</v>
      </c>
      <c r="F450" s="42">
        <v>323518263.29999995</v>
      </c>
      <c r="G450" s="42">
        <v>243565836.91399997</v>
      </c>
      <c r="H450" s="42">
        <v>155603771.22749996</v>
      </c>
      <c r="I450" s="42">
        <v>3871800</v>
      </c>
      <c r="J450" s="42">
        <f t="shared" ref="J450:J456" si="50">H450-I450</f>
        <v>151731971.22749996</v>
      </c>
      <c r="K450" s="43">
        <f t="shared" si="43"/>
        <v>2.488243035150638E-2</v>
      </c>
    </row>
    <row r="451" spans="1:11" s="44" customFormat="1" ht="27.75" customHeight="1" x14ac:dyDescent="0.3">
      <c r="A451" s="38" t="s">
        <v>23</v>
      </c>
      <c r="B451" s="38" t="s">
        <v>23</v>
      </c>
      <c r="C451" s="39">
        <v>1215111</v>
      </c>
      <c r="D451" s="40">
        <v>2</v>
      </c>
      <c r="E451" s="41" t="s">
        <v>25</v>
      </c>
      <c r="F451" s="42">
        <v>20962835.699999988</v>
      </c>
      <c r="G451" s="42">
        <v>7624948.0425000004</v>
      </c>
      <c r="H451" s="42">
        <v>10572035.251225002</v>
      </c>
      <c r="I451" s="42">
        <v>0</v>
      </c>
      <c r="J451" s="42">
        <f t="shared" si="50"/>
        <v>10572035.251225002</v>
      </c>
      <c r="K451" s="43">
        <f t="shared" si="43"/>
        <v>0</v>
      </c>
    </row>
    <row r="452" spans="1:11" s="44" customFormat="1" ht="27.75" customHeight="1" x14ac:dyDescent="0.3">
      <c r="A452" s="38" t="s">
        <v>23</v>
      </c>
      <c r="B452" s="38" t="s">
        <v>23</v>
      </c>
      <c r="C452" s="39">
        <v>1215111</v>
      </c>
      <c r="D452" s="40">
        <v>3</v>
      </c>
      <c r="E452" s="41" t="s">
        <v>26</v>
      </c>
      <c r="F452" s="42">
        <v>33229241.519999996</v>
      </c>
      <c r="G452" s="42">
        <v>14985981.75</v>
      </c>
      <c r="H452" s="42">
        <v>18984478.916974999</v>
      </c>
      <c r="I452" s="42">
        <v>0</v>
      </c>
      <c r="J452" s="42">
        <f t="shared" si="50"/>
        <v>18984478.916974999</v>
      </c>
      <c r="K452" s="43">
        <f t="shared" ref="K452:K515" si="51">IF(G452&lt;&gt;0,I452/H452,0)</f>
        <v>0</v>
      </c>
    </row>
    <row r="453" spans="1:11" s="44" customFormat="1" ht="27.75" customHeight="1" x14ac:dyDescent="0.3">
      <c r="A453" s="38" t="s">
        <v>23</v>
      </c>
      <c r="B453" s="38" t="s">
        <v>23</v>
      </c>
      <c r="C453" s="39">
        <v>1215111</v>
      </c>
      <c r="D453" s="40">
        <v>4</v>
      </c>
      <c r="E453" s="41" t="s">
        <v>27</v>
      </c>
      <c r="F453" s="42">
        <v>9291220.2400000002</v>
      </c>
      <c r="G453" s="42">
        <v>12065000.560000001</v>
      </c>
      <c r="H453" s="42">
        <v>13540141.3356</v>
      </c>
      <c r="I453" s="42">
        <v>0</v>
      </c>
      <c r="J453" s="42">
        <f t="shared" si="50"/>
        <v>13540141.3356</v>
      </c>
      <c r="K453" s="43">
        <f t="shared" si="51"/>
        <v>0</v>
      </c>
    </row>
    <row r="454" spans="1:11" s="44" customFormat="1" ht="27.75" customHeight="1" x14ac:dyDescent="0.3">
      <c r="A454" s="38" t="s">
        <v>23</v>
      </c>
      <c r="B454" s="38" t="s">
        <v>23</v>
      </c>
      <c r="C454" s="39">
        <v>1215111</v>
      </c>
      <c r="D454" s="40">
        <v>5</v>
      </c>
      <c r="E454" s="41" t="s">
        <v>28</v>
      </c>
      <c r="F454" s="42">
        <v>0</v>
      </c>
      <c r="G454" s="42">
        <v>0</v>
      </c>
      <c r="H454" s="42">
        <v>0</v>
      </c>
      <c r="I454" s="42">
        <v>0</v>
      </c>
      <c r="J454" s="42">
        <f t="shared" si="50"/>
        <v>0</v>
      </c>
      <c r="K454" s="43">
        <f t="shared" si="51"/>
        <v>0</v>
      </c>
    </row>
    <row r="455" spans="1:11" s="44" customFormat="1" ht="27.75" customHeight="1" x14ac:dyDescent="0.3">
      <c r="A455" s="38" t="s">
        <v>23</v>
      </c>
      <c r="B455" s="38" t="s">
        <v>23</v>
      </c>
      <c r="C455" s="39">
        <v>1215111</v>
      </c>
      <c r="D455" s="40">
        <v>7</v>
      </c>
      <c r="E455" s="41" t="s">
        <v>29</v>
      </c>
      <c r="F455" s="42">
        <v>0</v>
      </c>
      <c r="G455" s="42">
        <v>0</v>
      </c>
      <c r="H455" s="42">
        <v>0</v>
      </c>
      <c r="I455" s="42">
        <v>0</v>
      </c>
      <c r="J455" s="42">
        <f t="shared" si="50"/>
        <v>0</v>
      </c>
      <c r="K455" s="43">
        <f t="shared" si="51"/>
        <v>0</v>
      </c>
    </row>
    <row r="456" spans="1:11" s="44" customFormat="1" ht="27.75" customHeight="1" x14ac:dyDescent="0.3">
      <c r="A456" s="38" t="s">
        <v>23</v>
      </c>
      <c r="B456" s="38" t="s">
        <v>23</v>
      </c>
      <c r="C456" s="39">
        <v>1215111</v>
      </c>
      <c r="D456" s="40">
        <v>9</v>
      </c>
      <c r="E456" s="41" t="s">
        <v>30</v>
      </c>
      <c r="F456" s="42">
        <v>240000000</v>
      </c>
      <c r="G456" s="42">
        <v>215622149</v>
      </c>
      <c r="H456" s="42">
        <v>2990000</v>
      </c>
      <c r="I456" s="42">
        <v>0</v>
      </c>
      <c r="J456" s="42">
        <f t="shared" si="50"/>
        <v>2990000</v>
      </c>
      <c r="K456" s="43">
        <f t="shared" si="51"/>
        <v>0</v>
      </c>
    </row>
    <row r="457" spans="1:11" s="7" customFormat="1" ht="27.75" customHeight="1" x14ac:dyDescent="0.3">
      <c r="A457" s="64" t="s">
        <v>21</v>
      </c>
      <c r="B457" s="64" t="s">
        <v>21</v>
      </c>
      <c r="C457" s="64" t="s">
        <v>21</v>
      </c>
      <c r="D457" s="34">
        <v>1215112</v>
      </c>
      <c r="E457" s="45" t="s">
        <v>88</v>
      </c>
      <c r="F457" s="46">
        <v>958843869.16100001</v>
      </c>
      <c r="G457" s="46">
        <v>987672589.83350003</v>
      </c>
      <c r="H457" s="46">
        <f>SUMIF($B$458:$B$464,"article",H458:H464)</f>
        <v>2228987661.3933001</v>
      </c>
      <c r="I457" s="46">
        <f>SUMIF($B$458:$B$464,"article",I458:I464)</f>
        <v>96199100</v>
      </c>
      <c r="J457" s="46">
        <f>SUMIF($B$458:$B$464,"article",J458:J464)</f>
        <v>2132788561.3933001</v>
      </c>
      <c r="K457" s="47">
        <f t="shared" si="51"/>
        <v>4.3158202113989123E-2</v>
      </c>
    </row>
    <row r="458" spans="1:11" s="44" customFormat="1" ht="27.75" customHeight="1" x14ac:dyDescent="0.3">
      <c r="A458" s="38" t="s">
        <v>23</v>
      </c>
      <c r="B458" s="38" t="s">
        <v>23</v>
      </c>
      <c r="C458" s="39">
        <v>1215112</v>
      </c>
      <c r="D458" s="40">
        <v>1</v>
      </c>
      <c r="E458" s="41" t="s">
        <v>24</v>
      </c>
      <c r="F458" s="42">
        <v>145086209.63999999</v>
      </c>
      <c r="G458" s="42">
        <v>262784178.00850001</v>
      </c>
      <c r="H458" s="42">
        <v>725603159.13150001</v>
      </c>
      <c r="I458" s="42">
        <v>45395100</v>
      </c>
      <c r="J458" s="42">
        <f t="shared" ref="J458:J464" si="52">H458-I458</f>
        <v>680208059.13150001</v>
      </c>
      <c r="K458" s="43">
        <f t="shared" si="51"/>
        <v>6.2561883074399777E-2</v>
      </c>
    </row>
    <row r="459" spans="1:11" s="44" customFormat="1" ht="27.75" customHeight="1" x14ac:dyDescent="0.3">
      <c r="A459" s="38" t="s">
        <v>23</v>
      </c>
      <c r="B459" s="38" t="s">
        <v>23</v>
      </c>
      <c r="C459" s="39">
        <v>1215112</v>
      </c>
      <c r="D459" s="40">
        <v>2</v>
      </c>
      <c r="E459" s="41" t="s">
        <v>25</v>
      </c>
      <c r="F459" s="42">
        <v>166482173.34500003</v>
      </c>
      <c r="G459" s="42">
        <v>121146957.07500002</v>
      </c>
      <c r="H459" s="42">
        <v>288015313.62632507</v>
      </c>
      <c r="I459" s="42">
        <v>511000</v>
      </c>
      <c r="J459" s="42">
        <f t="shared" si="52"/>
        <v>287504313.62632507</v>
      </c>
      <c r="K459" s="43">
        <f t="shared" si="51"/>
        <v>1.7742112166403007E-3</v>
      </c>
    </row>
    <row r="460" spans="1:11" s="44" customFormat="1" ht="27.75" customHeight="1" x14ac:dyDescent="0.3">
      <c r="A460" s="38" t="s">
        <v>23</v>
      </c>
      <c r="B460" s="38" t="s">
        <v>23</v>
      </c>
      <c r="C460" s="39">
        <v>1215112</v>
      </c>
      <c r="D460" s="40">
        <v>3</v>
      </c>
      <c r="E460" s="41" t="s">
        <v>26</v>
      </c>
      <c r="F460" s="42">
        <v>57505388.526000001</v>
      </c>
      <c r="G460" s="42">
        <v>79959691.250000015</v>
      </c>
      <c r="H460" s="42">
        <v>234517255.35065001</v>
      </c>
      <c r="I460" s="42">
        <v>5618000</v>
      </c>
      <c r="J460" s="42">
        <f t="shared" si="52"/>
        <v>228899255.35065001</v>
      </c>
      <c r="K460" s="43">
        <f t="shared" si="51"/>
        <v>2.3955593338323745E-2</v>
      </c>
    </row>
    <row r="461" spans="1:11" s="44" customFormat="1" ht="27.75" customHeight="1" x14ac:dyDescent="0.3">
      <c r="A461" s="38" t="s">
        <v>23</v>
      </c>
      <c r="B461" s="38" t="s">
        <v>23</v>
      </c>
      <c r="C461" s="39">
        <v>1215112</v>
      </c>
      <c r="D461" s="40">
        <v>4</v>
      </c>
      <c r="E461" s="41" t="s">
        <v>27</v>
      </c>
      <c r="F461" s="42">
        <v>26908991.677000001</v>
      </c>
      <c r="G461" s="42">
        <v>47584418.5</v>
      </c>
      <c r="H461" s="42">
        <v>7881247.6257499997</v>
      </c>
      <c r="I461" s="42">
        <v>0</v>
      </c>
      <c r="J461" s="42">
        <f t="shared" si="52"/>
        <v>7881247.6257499997</v>
      </c>
      <c r="K461" s="43">
        <f t="shared" si="51"/>
        <v>0</v>
      </c>
    </row>
    <row r="462" spans="1:11" s="44" customFormat="1" ht="27.75" customHeight="1" x14ac:dyDescent="0.3">
      <c r="A462" s="38" t="s">
        <v>23</v>
      </c>
      <c r="B462" s="38" t="s">
        <v>23</v>
      </c>
      <c r="C462" s="39">
        <v>1215112</v>
      </c>
      <c r="D462" s="40">
        <v>5</v>
      </c>
      <c r="E462" s="41" t="s">
        <v>28</v>
      </c>
      <c r="F462" s="42">
        <v>0</v>
      </c>
      <c r="G462" s="42">
        <v>0</v>
      </c>
      <c r="H462" s="42">
        <v>632385</v>
      </c>
      <c r="I462" s="42">
        <v>0</v>
      </c>
      <c r="J462" s="42">
        <f t="shared" si="52"/>
        <v>632385</v>
      </c>
      <c r="K462" s="43">
        <f t="shared" si="51"/>
        <v>0</v>
      </c>
    </row>
    <row r="463" spans="1:11" s="44" customFormat="1" ht="27.75" customHeight="1" x14ac:dyDescent="0.3">
      <c r="A463" s="38" t="s">
        <v>23</v>
      </c>
      <c r="B463" s="38" t="s">
        <v>23</v>
      </c>
      <c r="C463" s="39">
        <v>1215112</v>
      </c>
      <c r="D463" s="40">
        <v>7</v>
      </c>
      <c r="E463" s="41" t="s">
        <v>29</v>
      </c>
      <c r="F463" s="42">
        <v>50416631.866999999</v>
      </c>
      <c r="G463" s="42">
        <v>22156810</v>
      </c>
      <c r="H463" s="42">
        <v>44390000.057499997</v>
      </c>
      <c r="I463" s="42">
        <v>0</v>
      </c>
      <c r="J463" s="42">
        <f t="shared" si="52"/>
        <v>44390000.057499997</v>
      </c>
      <c r="K463" s="43">
        <f t="shared" si="51"/>
        <v>0</v>
      </c>
    </row>
    <row r="464" spans="1:11" s="44" customFormat="1" ht="27.75" customHeight="1" x14ac:dyDescent="0.3">
      <c r="A464" s="38" t="s">
        <v>23</v>
      </c>
      <c r="B464" s="38" t="s">
        <v>23</v>
      </c>
      <c r="C464" s="39">
        <v>1215112</v>
      </c>
      <c r="D464" s="40">
        <v>9</v>
      </c>
      <c r="E464" s="41" t="s">
        <v>30</v>
      </c>
      <c r="F464" s="42">
        <v>512444474.10600001</v>
      </c>
      <c r="G464" s="42">
        <v>454040535</v>
      </c>
      <c r="H464" s="42">
        <v>927948300.6015749</v>
      </c>
      <c r="I464" s="42">
        <v>44675000</v>
      </c>
      <c r="J464" s="42">
        <f t="shared" si="52"/>
        <v>883273300.6015749</v>
      </c>
      <c r="K464" s="43">
        <f t="shared" si="51"/>
        <v>4.8143845913654747E-2</v>
      </c>
    </row>
    <row r="465" spans="1:11" s="7" customFormat="1" ht="27.75" customHeight="1" x14ac:dyDescent="0.3">
      <c r="A465" s="33" t="s">
        <v>21</v>
      </c>
      <c r="B465" s="33" t="s">
        <v>21</v>
      </c>
      <c r="C465" s="33" t="s">
        <v>21</v>
      </c>
      <c r="D465" s="34">
        <v>1215113</v>
      </c>
      <c r="E465" s="45" t="s">
        <v>89</v>
      </c>
      <c r="F465" s="46">
        <v>52028538.881999999</v>
      </c>
      <c r="G465" s="46">
        <v>57622651.175000004</v>
      </c>
      <c r="H465" s="46">
        <f>SUMIF($B$446:$B$446,"article",H466:H466)</f>
        <v>59825568.795250006</v>
      </c>
      <c r="I465" s="46">
        <f>SUMIF($B$446:$B$446,"article",I466:I466)</f>
        <v>4985463</v>
      </c>
      <c r="J465" s="46">
        <f>SUMIF($B$446:$B$446,"article",J466:J466)</f>
        <v>54840105.795250006</v>
      </c>
      <c r="K465" s="47">
        <f t="shared" si="51"/>
        <v>8.3333315510337999E-2</v>
      </c>
    </row>
    <row r="466" spans="1:11" s="44" customFormat="1" ht="27.75" customHeight="1" x14ac:dyDescent="0.3">
      <c r="A466" s="38" t="s">
        <v>23</v>
      </c>
      <c r="B466" s="38" t="s">
        <v>23</v>
      </c>
      <c r="C466" s="39">
        <v>1215113</v>
      </c>
      <c r="D466" s="40">
        <v>9</v>
      </c>
      <c r="E466" s="41" t="s">
        <v>30</v>
      </c>
      <c r="F466" s="42">
        <v>52028538.881999999</v>
      </c>
      <c r="G466" s="42">
        <v>57622651.175000004</v>
      </c>
      <c r="H466" s="42">
        <v>59825568.795250006</v>
      </c>
      <c r="I466" s="42">
        <v>4985463</v>
      </c>
      <c r="J466" s="42">
        <f>H466-I466</f>
        <v>54840105.795250006</v>
      </c>
      <c r="K466" s="43">
        <f t="shared" si="51"/>
        <v>8.3333315510337999E-2</v>
      </c>
    </row>
    <row r="467" spans="1:11" s="7" customFormat="1" ht="27.75" customHeight="1" x14ac:dyDescent="0.3">
      <c r="A467" s="33" t="s">
        <v>21</v>
      </c>
      <c r="B467" s="33" t="s">
        <v>21</v>
      </c>
      <c r="C467" s="33" t="s">
        <v>21</v>
      </c>
      <c r="D467" s="34">
        <v>1215116</v>
      </c>
      <c r="E467" s="45" t="s">
        <v>90</v>
      </c>
      <c r="F467" s="46">
        <v>44000000.459999993</v>
      </c>
      <c r="G467" s="46">
        <v>45357590.064000003</v>
      </c>
      <c r="H467" s="46">
        <f>SUMIF($B$468:$B$470,"article",H468:H470)</f>
        <v>96540938.759075001</v>
      </c>
      <c r="I467" s="46">
        <f>SUMIF($B$468:$B$470,"article",I468:I470)</f>
        <v>2892900</v>
      </c>
      <c r="J467" s="46">
        <f>SUMIF($B$468:$B$470,"article",J468:J470)</f>
        <v>93648038.759075001</v>
      </c>
      <c r="K467" s="47">
        <f t="shared" si="51"/>
        <v>2.9965525891761258E-2</v>
      </c>
    </row>
    <row r="468" spans="1:11" s="44" customFormat="1" ht="27.75" customHeight="1" x14ac:dyDescent="0.3">
      <c r="A468" s="38" t="s">
        <v>23</v>
      </c>
      <c r="B468" s="38" t="s">
        <v>23</v>
      </c>
      <c r="C468" s="39">
        <v>1215116</v>
      </c>
      <c r="D468" s="40">
        <v>1</v>
      </c>
      <c r="E468" s="41" t="s">
        <v>24</v>
      </c>
      <c r="F468" s="42">
        <v>31000000.459999997</v>
      </c>
      <c r="G468" s="42">
        <v>34852176.914000005</v>
      </c>
      <c r="H468" s="42">
        <v>55433060.792499997</v>
      </c>
      <c r="I468" s="42">
        <v>2892900</v>
      </c>
      <c r="J468" s="42">
        <f>H468-I468</f>
        <v>52540160.792499997</v>
      </c>
      <c r="K468" s="43">
        <f t="shared" si="51"/>
        <v>5.2187268006521563E-2</v>
      </c>
    </row>
    <row r="469" spans="1:11" s="44" customFormat="1" ht="27.75" customHeight="1" x14ac:dyDescent="0.3">
      <c r="A469" s="38" t="s">
        <v>23</v>
      </c>
      <c r="B469" s="38" t="s">
        <v>23</v>
      </c>
      <c r="C469" s="39">
        <v>1215116</v>
      </c>
      <c r="D469" s="40">
        <v>2</v>
      </c>
      <c r="E469" s="41" t="s">
        <v>25</v>
      </c>
      <c r="F469" s="42">
        <v>13000000</v>
      </c>
      <c r="G469" s="42">
        <v>10505413.15</v>
      </c>
      <c r="H469" s="42">
        <v>41107877.966575004</v>
      </c>
      <c r="I469" s="42">
        <v>0</v>
      </c>
      <c r="J469" s="42">
        <f>H469-I469</f>
        <v>41107877.966575004</v>
      </c>
      <c r="K469" s="43">
        <f t="shared" si="51"/>
        <v>0</v>
      </c>
    </row>
    <row r="470" spans="1:11" s="44" customFormat="1" ht="27.75" customHeight="1" x14ac:dyDescent="0.3">
      <c r="A470" s="38" t="s">
        <v>23</v>
      </c>
      <c r="B470" s="38" t="s">
        <v>23</v>
      </c>
      <c r="C470" s="39">
        <v>1215116</v>
      </c>
      <c r="D470" s="40">
        <v>7</v>
      </c>
      <c r="E470" s="41" t="s">
        <v>29</v>
      </c>
      <c r="F470" s="42">
        <v>0</v>
      </c>
      <c r="G470" s="42">
        <v>0</v>
      </c>
      <c r="H470" s="42">
        <v>0</v>
      </c>
      <c r="I470" s="42">
        <v>0</v>
      </c>
      <c r="J470" s="42">
        <f>H470-I470</f>
        <v>0</v>
      </c>
      <c r="K470" s="43">
        <f t="shared" si="51"/>
        <v>0</v>
      </c>
    </row>
    <row r="471" spans="1:11" s="7" customFormat="1" ht="27.75" customHeight="1" x14ac:dyDescent="0.3">
      <c r="A471" s="33" t="s">
        <v>21</v>
      </c>
      <c r="B471" s="33" t="s">
        <v>21</v>
      </c>
      <c r="C471" s="33" t="s">
        <v>21</v>
      </c>
      <c r="D471" s="34">
        <v>1215117</v>
      </c>
      <c r="E471" s="45" t="s">
        <v>91</v>
      </c>
      <c r="F471" s="46">
        <v>40551292.956</v>
      </c>
      <c r="G471" s="46">
        <v>48606605.880000003</v>
      </c>
      <c r="H471" s="46">
        <f>SUMIF($B$472:$B$474,"article",H472:H474)</f>
        <v>123046163.54010001</v>
      </c>
      <c r="I471" s="46">
        <f>SUMIF($B$472:$B$474,"article",I472:I474)</f>
        <v>5231700</v>
      </c>
      <c r="J471" s="46">
        <f>SUMIF($B$472:$B$474,"article",J472:J474)</f>
        <v>117814463.54010001</v>
      </c>
      <c r="K471" s="47">
        <f t="shared" si="51"/>
        <v>4.2518188698301186E-2</v>
      </c>
    </row>
    <row r="472" spans="1:11" s="44" customFormat="1" ht="27.75" customHeight="1" x14ac:dyDescent="0.3">
      <c r="A472" s="38" t="s">
        <v>23</v>
      </c>
      <c r="B472" s="38" t="s">
        <v>23</v>
      </c>
      <c r="C472" s="39">
        <v>1215117</v>
      </c>
      <c r="D472" s="40">
        <v>1</v>
      </c>
      <c r="E472" s="41" t="s">
        <v>24</v>
      </c>
      <c r="F472" s="42">
        <v>30699999.919999998</v>
      </c>
      <c r="G472" s="42">
        <v>39752969.140000001</v>
      </c>
      <c r="H472" s="42">
        <v>82702122.975500003</v>
      </c>
      <c r="I472" s="42">
        <v>5231700</v>
      </c>
      <c r="J472" s="42">
        <f>H472-I472</f>
        <v>77470422.975500003</v>
      </c>
      <c r="K472" s="43">
        <f t="shared" si="51"/>
        <v>6.3259561082245244E-2</v>
      </c>
    </row>
    <row r="473" spans="1:11" s="44" customFormat="1" ht="27.75" customHeight="1" x14ac:dyDescent="0.3">
      <c r="A473" s="38" t="s">
        <v>23</v>
      </c>
      <c r="B473" s="38" t="s">
        <v>23</v>
      </c>
      <c r="C473" s="39">
        <v>1215117</v>
      </c>
      <c r="D473" s="40">
        <v>2</v>
      </c>
      <c r="E473" s="41" t="s">
        <v>25</v>
      </c>
      <c r="F473" s="42">
        <v>9851293.0360000003</v>
      </c>
      <c r="G473" s="42">
        <v>8853636.7400000002</v>
      </c>
      <c r="H473" s="42">
        <v>40344040.564599998</v>
      </c>
      <c r="I473" s="42">
        <v>0</v>
      </c>
      <c r="J473" s="42">
        <f>H473-I473</f>
        <v>40344040.564599998</v>
      </c>
      <c r="K473" s="43">
        <f t="shared" si="51"/>
        <v>0</v>
      </c>
    </row>
    <row r="474" spans="1:11" s="44" customFormat="1" ht="27.75" customHeight="1" x14ac:dyDescent="0.3">
      <c r="A474" s="38" t="s">
        <v>23</v>
      </c>
      <c r="B474" s="38" t="s">
        <v>23</v>
      </c>
      <c r="C474" s="39">
        <v>1215117</v>
      </c>
      <c r="D474" s="40">
        <v>7</v>
      </c>
      <c r="E474" s="41" t="s">
        <v>29</v>
      </c>
      <c r="F474" s="42">
        <v>0</v>
      </c>
      <c r="G474" s="42">
        <v>0</v>
      </c>
      <c r="H474" s="42">
        <v>0</v>
      </c>
      <c r="I474" s="42">
        <v>0</v>
      </c>
      <c r="J474" s="42">
        <f>H474-I474</f>
        <v>0</v>
      </c>
      <c r="K474" s="43">
        <f t="shared" si="51"/>
        <v>0</v>
      </c>
    </row>
    <row r="475" spans="1:11" s="7" customFormat="1" ht="27.75" customHeight="1" x14ac:dyDescent="0.3">
      <c r="A475" s="33" t="s">
        <v>21</v>
      </c>
      <c r="B475" s="33" t="s">
        <v>21</v>
      </c>
      <c r="C475" s="33" t="s">
        <v>21</v>
      </c>
      <c r="D475" s="34">
        <v>1215118</v>
      </c>
      <c r="E475" s="45" t="s">
        <v>92</v>
      </c>
      <c r="F475" s="46">
        <v>63053965</v>
      </c>
      <c r="G475" s="46">
        <v>62465829.3825</v>
      </c>
      <c r="H475" s="46">
        <f>SUMIF($B$476:$B$478,"article",H476:H478)</f>
        <v>87950799.48027499</v>
      </c>
      <c r="I475" s="46">
        <f>SUMIF($B$476:$B$478,"article",I476:I478)</f>
        <v>782500</v>
      </c>
      <c r="J475" s="46">
        <f>SUMIF($B$476:$B$478,"article",J476:J478)</f>
        <v>87168299.48027499</v>
      </c>
      <c r="K475" s="47">
        <f t="shared" si="51"/>
        <v>8.8970197499511506E-3</v>
      </c>
    </row>
    <row r="476" spans="1:11" s="44" customFormat="1" ht="27.75" customHeight="1" x14ac:dyDescent="0.3">
      <c r="A476" s="38" t="s">
        <v>23</v>
      </c>
      <c r="B476" s="38" t="s">
        <v>23</v>
      </c>
      <c r="C476" s="39">
        <v>1215118</v>
      </c>
      <c r="D476" s="40">
        <v>1</v>
      </c>
      <c r="E476" s="41" t="s">
        <v>24</v>
      </c>
      <c r="F476" s="42">
        <v>43467336</v>
      </c>
      <c r="G476" s="42">
        <v>44596339.2425</v>
      </c>
      <c r="H476" s="42">
        <v>63138610.184999995</v>
      </c>
      <c r="I476" s="42">
        <v>782500</v>
      </c>
      <c r="J476" s="42">
        <f>H476-I476</f>
        <v>62356110.184999995</v>
      </c>
      <c r="K476" s="43">
        <f t="shared" si="51"/>
        <v>1.239336750852176E-2</v>
      </c>
    </row>
    <row r="477" spans="1:11" s="44" customFormat="1" ht="27.75" customHeight="1" x14ac:dyDescent="0.3">
      <c r="A477" s="38" t="s">
        <v>23</v>
      </c>
      <c r="B477" s="38" t="s">
        <v>23</v>
      </c>
      <c r="C477" s="39">
        <v>1215118</v>
      </c>
      <c r="D477" s="40">
        <v>2</v>
      </c>
      <c r="E477" s="41" t="s">
        <v>25</v>
      </c>
      <c r="F477" s="42">
        <v>19586629</v>
      </c>
      <c r="G477" s="42">
        <v>17869490.140000001</v>
      </c>
      <c r="H477" s="42">
        <v>24812189.295274999</v>
      </c>
      <c r="I477" s="42">
        <v>0</v>
      </c>
      <c r="J477" s="42">
        <f>H477-I477</f>
        <v>24812189.295274999</v>
      </c>
      <c r="K477" s="43">
        <f t="shared" si="51"/>
        <v>0</v>
      </c>
    </row>
    <row r="478" spans="1:11" s="44" customFormat="1" ht="27.75" customHeight="1" x14ac:dyDescent="0.3">
      <c r="A478" s="38" t="s">
        <v>23</v>
      </c>
      <c r="B478" s="38" t="s">
        <v>23</v>
      </c>
      <c r="C478" s="39">
        <v>1215118</v>
      </c>
      <c r="D478" s="40">
        <v>7</v>
      </c>
      <c r="E478" s="41" t="s">
        <v>29</v>
      </c>
      <c r="F478" s="42">
        <v>0</v>
      </c>
      <c r="G478" s="42">
        <v>0</v>
      </c>
      <c r="H478" s="42">
        <v>0</v>
      </c>
      <c r="I478" s="42">
        <v>0</v>
      </c>
      <c r="J478" s="42">
        <f>H478-I478</f>
        <v>0</v>
      </c>
      <c r="K478" s="43">
        <f t="shared" si="51"/>
        <v>0</v>
      </c>
    </row>
    <row r="479" spans="1:11" s="7" customFormat="1" ht="27.75" customHeight="1" x14ac:dyDescent="0.3">
      <c r="A479" s="33" t="s">
        <v>21</v>
      </c>
      <c r="B479" s="33" t="s">
        <v>21</v>
      </c>
      <c r="C479" s="33" t="s">
        <v>21</v>
      </c>
      <c r="D479" s="34">
        <v>1215119</v>
      </c>
      <c r="E479" s="45" t="s">
        <v>93</v>
      </c>
      <c r="F479" s="46">
        <v>115481769.038</v>
      </c>
      <c r="G479" s="46">
        <v>121853849.0975</v>
      </c>
      <c r="H479" s="46">
        <f>SUMIF($B$480:$B$482,"article",H480:H482)</f>
        <v>351849411.41892499</v>
      </c>
      <c r="I479" s="46">
        <f>SUMIF($B$480:$B$482,"article",I480:I482)</f>
        <v>12039798.5</v>
      </c>
      <c r="J479" s="46">
        <f>SUMIF($B$480:$B$482,"article",J480:J482)</f>
        <v>339809612.91892499</v>
      </c>
      <c r="K479" s="47">
        <f t="shared" si="51"/>
        <v>3.4218612023383402E-2</v>
      </c>
    </row>
    <row r="480" spans="1:11" s="44" customFormat="1" ht="27.75" customHeight="1" x14ac:dyDescent="0.3">
      <c r="A480" s="38" t="s">
        <v>23</v>
      </c>
      <c r="B480" s="38" t="s">
        <v>23</v>
      </c>
      <c r="C480" s="39">
        <v>1215119</v>
      </c>
      <c r="D480" s="40">
        <v>1</v>
      </c>
      <c r="E480" s="41" t="s">
        <v>24</v>
      </c>
      <c r="F480" s="42">
        <v>77481769</v>
      </c>
      <c r="G480" s="42">
        <v>76888409.127499998</v>
      </c>
      <c r="H480" s="42">
        <v>213821427.03649998</v>
      </c>
      <c r="I480" s="42">
        <v>12039798.5</v>
      </c>
      <c r="J480" s="42">
        <f>H480-I480</f>
        <v>201781628.53649998</v>
      </c>
      <c r="K480" s="43">
        <f t="shared" si="51"/>
        <v>5.6307726811423674E-2</v>
      </c>
    </row>
    <row r="481" spans="1:11" s="44" customFormat="1" ht="27.75" customHeight="1" x14ac:dyDescent="0.3">
      <c r="A481" s="38" t="s">
        <v>23</v>
      </c>
      <c r="B481" s="38" t="s">
        <v>23</v>
      </c>
      <c r="C481" s="39">
        <v>1215119</v>
      </c>
      <c r="D481" s="40">
        <v>2</v>
      </c>
      <c r="E481" s="41" t="s">
        <v>25</v>
      </c>
      <c r="F481" s="42">
        <v>38000000.038000003</v>
      </c>
      <c r="G481" s="42">
        <v>44965439.969999999</v>
      </c>
      <c r="H481" s="42">
        <v>138027984.38242501</v>
      </c>
      <c r="I481" s="42">
        <v>0</v>
      </c>
      <c r="J481" s="42">
        <f>H481-I481</f>
        <v>138027984.38242501</v>
      </c>
      <c r="K481" s="43">
        <f t="shared" si="51"/>
        <v>0</v>
      </c>
    </row>
    <row r="482" spans="1:11" s="44" customFormat="1" ht="27.75" customHeight="1" x14ac:dyDescent="0.3">
      <c r="A482" s="38" t="s">
        <v>23</v>
      </c>
      <c r="B482" s="38" t="s">
        <v>23</v>
      </c>
      <c r="C482" s="39">
        <v>1215119</v>
      </c>
      <c r="D482" s="40">
        <v>7</v>
      </c>
      <c r="E482" s="41" t="s">
        <v>29</v>
      </c>
      <c r="F482" s="42">
        <v>0</v>
      </c>
      <c r="G482" s="42">
        <v>0</v>
      </c>
      <c r="H482" s="42">
        <v>0</v>
      </c>
      <c r="I482" s="42">
        <v>0</v>
      </c>
      <c r="J482" s="42">
        <f>H482-I482</f>
        <v>0</v>
      </c>
      <c r="K482" s="43">
        <f t="shared" si="51"/>
        <v>0</v>
      </c>
    </row>
    <row r="483" spans="1:11" s="7" customFormat="1" ht="27.75" customHeight="1" x14ac:dyDescent="0.3">
      <c r="A483" s="33" t="s">
        <v>21</v>
      </c>
      <c r="B483" s="33" t="s">
        <v>21</v>
      </c>
      <c r="C483" s="33" t="s">
        <v>21</v>
      </c>
      <c r="D483" s="34">
        <v>1215121</v>
      </c>
      <c r="E483" s="45" t="s">
        <v>94</v>
      </c>
      <c r="F483" s="46">
        <v>52200000</v>
      </c>
      <c r="G483" s="46">
        <v>52200000</v>
      </c>
      <c r="H483" s="46">
        <f>SUMIF($B$484:$B$486,"article",H484:H486)</f>
        <v>62215000</v>
      </c>
      <c r="I483" s="46">
        <f>SUMIF($B$484:$B$486,"article",I484:I486)</f>
        <v>4335711</v>
      </c>
      <c r="J483" s="46">
        <f>SUMIF($B$484:$B$486,"article",J484:J486)</f>
        <v>57879289</v>
      </c>
      <c r="K483" s="47">
        <f t="shared" si="51"/>
        <v>6.9689158563047499E-2</v>
      </c>
    </row>
    <row r="484" spans="1:11" s="44" customFormat="1" ht="27.75" customHeight="1" x14ac:dyDescent="0.3">
      <c r="A484" s="38" t="s">
        <v>23</v>
      </c>
      <c r="B484" s="38" t="s">
        <v>23</v>
      </c>
      <c r="C484" s="39">
        <v>1215121</v>
      </c>
      <c r="D484" s="40">
        <v>1</v>
      </c>
      <c r="E484" s="41" t="s">
        <v>24</v>
      </c>
      <c r="F484" s="42">
        <v>0</v>
      </c>
      <c r="G484" s="42">
        <v>0</v>
      </c>
      <c r="H484" s="42">
        <v>0</v>
      </c>
      <c r="I484" s="42">
        <v>0</v>
      </c>
      <c r="J484" s="42">
        <f>H484-I484</f>
        <v>0</v>
      </c>
      <c r="K484" s="43">
        <f t="shared" si="51"/>
        <v>0</v>
      </c>
    </row>
    <row r="485" spans="1:11" s="44" customFormat="1" ht="27.75" customHeight="1" x14ac:dyDescent="0.3">
      <c r="A485" s="38" t="s">
        <v>23</v>
      </c>
      <c r="B485" s="38" t="s">
        <v>23</v>
      </c>
      <c r="C485" s="39">
        <v>1215121</v>
      </c>
      <c r="D485" s="40">
        <v>2</v>
      </c>
      <c r="E485" s="41" t="s">
        <v>25</v>
      </c>
      <c r="F485" s="42">
        <v>52200000</v>
      </c>
      <c r="G485" s="42">
        <v>52200000</v>
      </c>
      <c r="H485" s="42">
        <v>62215000</v>
      </c>
      <c r="I485" s="42">
        <v>4335711</v>
      </c>
      <c r="J485" s="42">
        <f>H485-I485</f>
        <v>57879289</v>
      </c>
      <c r="K485" s="43">
        <f t="shared" si="51"/>
        <v>6.9689158563047499E-2</v>
      </c>
    </row>
    <row r="486" spans="1:11" s="44" customFormat="1" ht="27.75" customHeight="1" x14ac:dyDescent="0.3">
      <c r="A486" s="38" t="s">
        <v>23</v>
      </c>
      <c r="B486" s="38" t="s">
        <v>23</v>
      </c>
      <c r="C486" s="39">
        <v>1215121</v>
      </c>
      <c r="D486" s="40">
        <v>7</v>
      </c>
      <c r="E486" s="41" t="s">
        <v>29</v>
      </c>
      <c r="F486" s="42">
        <v>0</v>
      </c>
      <c r="G486" s="42">
        <v>0</v>
      </c>
      <c r="H486" s="42">
        <v>0</v>
      </c>
      <c r="I486" s="42">
        <v>0</v>
      </c>
      <c r="J486" s="42">
        <f>H486-I486</f>
        <v>0</v>
      </c>
      <c r="K486" s="43">
        <f t="shared" si="51"/>
        <v>0</v>
      </c>
    </row>
    <row r="487" spans="1:11" s="7" customFormat="1" ht="27.75" customHeight="1" x14ac:dyDescent="0.3">
      <c r="A487" s="33" t="s">
        <v>21</v>
      </c>
      <c r="B487" s="33" t="s">
        <v>21</v>
      </c>
      <c r="C487" s="33" t="s">
        <v>21</v>
      </c>
      <c r="D487" s="34">
        <v>1215122</v>
      </c>
      <c r="E487" s="45" t="s">
        <v>95</v>
      </c>
      <c r="F487" s="46">
        <v>30000010.040000003</v>
      </c>
      <c r="G487" s="46">
        <v>26796912.48</v>
      </c>
      <c r="H487" s="46">
        <f>SUMIF($B$488:$B$490,"article",H488:H490)</f>
        <v>38765205.612575009</v>
      </c>
      <c r="I487" s="46">
        <f>SUMIF($B$488:$B$490,"article",I488:I490)</f>
        <v>1823700</v>
      </c>
      <c r="J487" s="46">
        <f>SUMIF($B$488:$B$490,"article",J488:J490)</f>
        <v>36941505.612575009</v>
      </c>
      <c r="K487" s="47">
        <f t="shared" si="51"/>
        <v>4.7044765303873727E-2</v>
      </c>
    </row>
    <row r="488" spans="1:11" s="44" customFormat="1" ht="27.75" customHeight="1" x14ac:dyDescent="0.3">
      <c r="A488" s="38" t="s">
        <v>23</v>
      </c>
      <c r="B488" s="38" t="s">
        <v>23</v>
      </c>
      <c r="C488" s="39">
        <v>1215122</v>
      </c>
      <c r="D488" s="40">
        <v>1</v>
      </c>
      <c r="E488" s="41" t="s">
        <v>24</v>
      </c>
      <c r="F488" s="42">
        <v>27000010.000000004</v>
      </c>
      <c r="G488" s="42">
        <v>17730595.280000001</v>
      </c>
      <c r="H488" s="42">
        <v>26163250.070500005</v>
      </c>
      <c r="I488" s="42">
        <v>1823700</v>
      </c>
      <c r="J488" s="42">
        <f>H488-I488</f>
        <v>24339550.070500005</v>
      </c>
      <c r="K488" s="43">
        <f t="shared" si="51"/>
        <v>6.9704642775107156E-2</v>
      </c>
    </row>
    <row r="489" spans="1:11" s="44" customFormat="1" ht="27.75" customHeight="1" x14ac:dyDescent="0.3">
      <c r="A489" s="38" t="s">
        <v>23</v>
      </c>
      <c r="B489" s="38" t="s">
        <v>23</v>
      </c>
      <c r="C489" s="39">
        <v>1215122</v>
      </c>
      <c r="D489" s="40">
        <v>2</v>
      </c>
      <c r="E489" s="41" t="s">
        <v>25</v>
      </c>
      <c r="F489" s="42">
        <v>3000000.0399999991</v>
      </c>
      <c r="G489" s="42">
        <v>9066317.1999999993</v>
      </c>
      <c r="H489" s="42">
        <v>12601955.542075003</v>
      </c>
      <c r="I489" s="42">
        <v>0</v>
      </c>
      <c r="J489" s="42">
        <f>H489-I489</f>
        <v>12601955.542075003</v>
      </c>
      <c r="K489" s="43">
        <f t="shared" si="51"/>
        <v>0</v>
      </c>
    </row>
    <row r="490" spans="1:11" s="44" customFormat="1" ht="27.75" customHeight="1" x14ac:dyDescent="0.3">
      <c r="A490" s="38" t="s">
        <v>23</v>
      </c>
      <c r="B490" s="38" t="s">
        <v>23</v>
      </c>
      <c r="C490" s="39">
        <v>1215122</v>
      </c>
      <c r="D490" s="40">
        <v>7</v>
      </c>
      <c r="E490" s="41" t="s">
        <v>29</v>
      </c>
      <c r="F490" s="42">
        <v>0</v>
      </c>
      <c r="G490" s="42">
        <v>0</v>
      </c>
      <c r="H490" s="42">
        <v>0</v>
      </c>
      <c r="I490" s="42">
        <v>0</v>
      </c>
      <c r="J490" s="42">
        <f>H490-I490</f>
        <v>0</v>
      </c>
      <c r="K490" s="43">
        <f t="shared" si="51"/>
        <v>0</v>
      </c>
    </row>
    <row r="491" spans="1:11" s="7" customFormat="1" ht="27.75" customHeight="1" x14ac:dyDescent="0.3">
      <c r="A491" s="33" t="s">
        <v>21</v>
      </c>
      <c r="B491" s="33" t="s">
        <v>21</v>
      </c>
      <c r="C491" s="33" t="s">
        <v>21</v>
      </c>
      <c r="D491" s="34">
        <v>1215123</v>
      </c>
      <c r="E491" s="45" t="s">
        <v>96</v>
      </c>
      <c r="F491" s="46">
        <v>17231700.563999999</v>
      </c>
      <c r="G491" s="46">
        <v>23576658</v>
      </c>
      <c r="H491" s="46">
        <f>SUMIF($B$492:$B$492,"article",H492:H492)</f>
        <v>2576657.6</v>
      </c>
      <c r="I491" s="46">
        <f>SUMIF($B$492:$B$492,"article",I492:I492)</f>
        <v>0</v>
      </c>
      <c r="J491" s="46">
        <f>SUMIF($B$492:$B$492,"article",J492:J492)</f>
        <v>2576657.6</v>
      </c>
      <c r="K491" s="47">
        <f t="shared" si="51"/>
        <v>0</v>
      </c>
    </row>
    <row r="492" spans="1:11" s="44" customFormat="1" ht="27.75" customHeight="1" x14ac:dyDescent="0.3">
      <c r="A492" s="38" t="s">
        <v>23</v>
      </c>
      <c r="B492" s="38" t="s">
        <v>23</v>
      </c>
      <c r="C492" s="39">
        <v>1215123</v>
      </c>
      <c r="D492" s="40">
        <v>7</v>
      </c>
      <c r="E492" s="41" t="s">
        <v>29</v>
      </c>
      <c r="F492" s="42">
        <v>17231700.563999999</v>
      </c>
      <c r="G492" s="42">
        <v>23576658</v>
      </c>
      <c r="H492" s="42">
        <v>2576657.6</v>
      </c>
      <c r="I492" s="42">
        <v>0</v>
      </c>
      <c r="J492" s="42">
        <f>H492-I492</f>
        <v>2576657.6</v>
      </c>
      <c r="K492" s="43">
        <f t="shared" si="51"/>
        <v>0</v>
      </c>
    </row>
    <row r="493" spans="1:11" s="32" customFormat="1" ht="27.75" customHeight="1" x14ac:dyDescent="0.3">
      <c r="A493" s="27" t="s">
        <v>19</v>
      </c>
      <c r="B493" s="27" t="s">
        <v>19</v>
      </c>
      <c r="C493" s="27" t="s">
        <v>19</v>
      </c>
      <c r="D493" s="28">
        <v>12152</v>
      </c>
      <c r="E493" s="29" t="s">
        <v>41</v>
      </c>
      <c r="F493" s="30">
        <v>61935479.438000001</v>
      </c>
      <c r="G493" s="30">
        <v>57411121.685500003</v>
      </c>
      <c r="H493" s="30">
        <f>SUMIF($B$493:$B$505,"section",H493:H505)</f>
        <v>66519164.932700008</v>
      </c>
      <c r="I493" s="30">
        <f>SUMIF($B$493:$B$505,"section",I493:I505)</f>
        <v>2377200</v>
      </c>
      <c r="J493" s="30">
        <f>SUMIF($B$493:$B$505,"section",J493:J505)</f>
        <v>64141964.932700008</v>
      </c>
      <c r="K493" s="31">
        <f t="shared" si="51"/>
        <v>3.5737069195097448E-2</v>
      </c>
    </row>
    <row r="494" spans="1:11" s="7" customFormat="1" ht="27.75" customHeight="1" x14ac:dyDescent="0.3">
      <c r="A494" s="33" t="s">
        <v>21</v>
      </c>
      <c r="B494" s="33" t="s">
        <v>21</v>
      </c>
      <c r="C494" s="33" t="s">
        <v>21</v>
      </c>
      <c r="D494" s="34">
        <v>1215214</v>
      </c>
      <c r="E494" s="45" t="s">
        <v>97</v>
      </c>
      <c r="F494" s="46">
        <v>33870116.438000001</v>
      </c>
      <c r="G494" s="46">
        <v>31023635.32</v>
      </c>
      <c r="H494" s="46">
        <f>SUMIF($B$495:$B$501,"article",H495:H501)</f>
        <v>45382370.968700007</v>
      </c>
      <c r="I494" s="46">
        <f>SUMIF($B$495:$B$501,"article",I495:I501)</f>
        <v>987900</v>
      </c>
      <c r="J494" s="46">
        <f>SUMIF($B$495:$B$501,"article",J495:J501)</f>
        <v>44394470.968700007</v>
      </c>
      <c r="K494" s="47">
        <f t="shared" si="51"/>
        <v>2.1768364651581329E-2</v>
      </c>
    </row>
    <row r="495" spans="1:11" s="44" customFormat="1" ht="27.75" customHeight="1" x14ac:dyDescent="0.3">
      <c r="A495" s="38" t="s">
        <v>23</v>
      </c>
      <c r="B495" s="38" t="s">
        <v>23</v>
      </c>
      <c r="C495" s="39">
        <v>1215214</v>
      </c>
      <c r="D495" s="40">
        <v>1</v>
      </c>
      <c r="E495" s="41" t="s">
        <v>24</v>
      </c>
      <c r="F495" s="42">
        <v>13977956.08</v>
      </c>
      <c r="G495" s="42">
        <v>15692450</v>
      </c>
      <c r="H495" s="42">
        <v>26921249.436999999</v>
      </c>
      <c r="I495" s="42">
        <v>987900</v>
      </c>
      <c r="J495" s="42">
        <f t="shared" ref="J495:J501" si="53">H495-I495</f>
        <v>25933349.436999999</v>
      </c>
      <c r="K495" s="43">
        <f t="shared" si="51"/>
        <v>3.6695919419038964E-2</v>
      </c>
    </row>
    <row r="496" spans="1:11" s="44" customFormat="1" ht="27.75" customHeight="1" x14ac:dyDescent="0.3">
      <c r="A496" s="38" t="s">
        <v>23</v>
      </c>
      <c r="B496" s="38" t="s">
        <v>23</v>
      </c>
      <c r="C496" s="39">
        <v>1215214</v>
      </c>
      <c r="D496" s="40">
        <v>2</v>
      </c>
      <c r="E496" s="41" t="s">
        <v>25</v>
      </c>
      <c r="F496" s="42">
        <v>19892160.358000003</v>
      </c>
      <c r="G496" s="42">
        <v>15331185.32</v>
      </c>
      <c r="H496" s="42">
        <v>18461121.531700004</v>
      </c>
      <c r="I496" s="42">
        <v>0</v>
      </c>
      <c r="J496" s="42">
        <f t="shared" si="53"/>
        <v>18461121.531700004</v>
      </c>
      <c r="K496" s="43">
        <f t="shared" si="51"/>
        <v>0</v>
      </c>
    </row>
    <row r="497" spans="1:11" s="44" customFormat="1" ht="27.75" customHeight="1" x14ac:dyDescent="0.3">
      <c r="A497" s="38" t="s">
        <v>23</v>
      </c>
      <c r="B497" s="38" t="s">
        <v>23</v>
      </c>
      <c r="C497" s="39">
        <v>1215214</v>
      </c>
      <c r="D497" s="40">
        <v>3</v>
      </c>
      <c r="E497" s="41" t="s">
        <v>26</v>
      </c>
      <c r="F497" s="42">
        <v>0</v>
      </c>
      <c r="G497" s="42">
        <v>0</v>
      </c>
      <c r="H497" s="42">
        <v>0</v>
      </c>
      <c r="I497" s="42">
        <v>0</v>
      </c>
      <c r="J497" s="42">
        <f t="shared" si="53"/>
        <v>0</v>
      </c>
      <c r="K497" s="43">
        <f t="shared" si="51"/>
        <v>0</v>
      </c>
    </row>
    <row r="498" spans="1:11" s="44" customFormat="1" ht="27.75" customHeight="1" x14ac:dyDescent="0.3">
      <c r="A498" s="38" t="s">
        <v>23</v>
      </c>
      <c r="B498" s="38" t="s">
        <v>23</v>
      </c>
      <c r="C498" s="39">
        <v>1215214</v>
      </c>
      <c r="D498" s="40">
        <v>4</v>
      </c>
      <c r="E498" s="41" t="s">
        <v>27</v>
      </c>
      <c r="F498" s="42">
        <v>0</v>
      </c>
      <c r="G498" s="42">
        <v>0</v>
      </c>
      <c r="H498" s="42">
        <v>0</v>
      </c>
      <c r="I498" s="42">
        <v>0</v>
      </c>
      <c r="J498" s="42">
        <f t="shared" si="53"/>
        <v>0</v>
      </c>
      <c r="K498" s="43">
        <f t="shared" si="51"/>
        <v>0</v>
      </c>
    </row>
    <row r="499" spans="1:11" s="44" customFormat="1" ht="27.75" customHeight="1" x14ac:dyDescent="0.3">
      <c r="A499" s="38" t="s">
        <v>23</v>
      </c>
      <c r="B499" s="38" t="s">
        <v>23</v>
      </c>
      <c r="C499" s="39">
        <v>1215214</v>
      </c>
      <c r="D499" s="40">
        <v>5</v>
      </c>
      <c r="E499" s="41" t="s">
        <v>28</v>
      </c>
      <c r="F499" s="42">
        <v>0</v>
      </c>
      <c r="G499" s="42">
        <v>0</v>
      </c>
      <c r="H499" s="42">
        <v>0</v>
      </c>
      <c r="I499" s="42">
        <v>0</v>
      </c>
      <c r="J499" s="42">
        <f t="shared" si="53"/>
        <v>0</v>
      </c>
      <c r="K499" s="43">
        <f t="shared" si="51"/>
        <v>0</v>
      </c>
    </row>
    <row r="500" spans="1:11" s="44" customFormat="1" ht="27.75" customHeight="1" x14ac:dyDescent="0.3">
      <c r="A500" s="38" t="s">
        <v>23</v>
      </c>
      <c r="B500" s="38" t="s">
        <v>23</v>
      </c>
      <c r="C500" s="39">
        <v>1215214</v>
      </c>
      <c r="D500" s="40">
        <v>7</v>
      </c>
      <c r="E500" s="41" t="s">
        <v>29</v>
      </c>
      <c r="F500" s="42">
        <v>0</v>
      </c>
      <c r="G500" s="42">
        <v>0</v>
      </c>
      <c r="H500" s="42">
        <v>0</v>
      </c>
      <c r="I500" s="42">
        <v>0</v>
      </c>
      <c r="J500" s="42">
        <f t="shared" si="53"/>
        <v>0</v>
      </c>
      <c r="K500" s="43">
        <f t="shared" si="51"/>
        <v>0</v>
      </c>
    </row>
    <row r="501" spans="1:11" s="44" customFormat="1" ht="27.75" customHeight="1" x14ac:dyDescent="0.3">
      <c r="A501" s="38" t="s">
        <v>23</v>
      </c>
      <c r="B501" s="38" t="s">
        <v>23</v>
      </c>
      <c r="C501" s="39">
        <v>1215214</v>
      </c>
      <c r="D501" s="40">
        <v>9</v>
      </c>
      <c r="E501" s="41" t="s">
        <v>30</v>
      </c>
      <c r="F501" s="42">
        <v>0</v>
      </c>
      <c r="G501" s="42">
        <v>0</v>
      </c>
      <c r="H501" s="42">
        <v>0</v>
      </c>
      <c r="I501" s="42">
        <v>0</v>
      </c>
      <c r="J501" s="42">
        <f t="shared" si="53"/>
        <v>0</v>
      </c>
      <c r="K501" s="43">
        <f t="shared" si="51"/>
        <v>0</v>
      </c>
    </row>
    <row r="502" spans="1:11" s="7" customFormat="1" ht="27.75" customHeight="1" x14ac:dyDescent="0.3">
      <c r="A502" s="33" t="s">
        <v>21</v>
      </c>
      <c r="B502" s="33" t="s">
        <v>21</v>
      </c>
      <c r="C502" s="33" t="s">
        <v>21</v>
      </c>
      <c r="D502" s="34">
        <v>1215220</v>
      </c>
      <c r="E502" s="45" t="s">
        <v>98</v>
      </c>
      <c r="F502" s="46">
        <v>28065363</v>
      </c>
      <c r="G502" s="46">
        <v>26387486.365500003</v>
      </c>
      <c r="H502" s="46">
        <f>SUMIF($B$503:$B$505,"article",H503:H505)</f>
        <v>21136793.964000002</v>
      </c>
      <c r="I502" s="46">
        <f>SUMIF($B$503:$B$505,"article",I503:I505)</f>
        <v>1389300</v>
      </c>
      <c r="J502" s="46">
        <f>SUMIF($B$503:$B$505,"article",J503:J505)</f>
        <v>19747493.964000002</v>
      </c>
      <c r="K502" s="47">
        <f t="shared" si="51"/>
        <v>6.5728984365663184E-2</v>
      </c>
    </row>
    <row r="503" spans="1:11" s="44" customFormat="1" ht="27.75" customHeight="1" x14ac:dyDescent="0.3">
      <c r="A503" s="38" t="s">
        <v>23</v>
      </c>
      <c r="B503" s="38" t="s">
        <v>23</v>
      </c>
      <c r="C503" s="39">
        <v>1215220</v>
      </c>
      <c r="D503" s="40">
        <v>1</v>
      </c>
      <c r="E503" s="41" t="s">
        <v>24</v>
      </c>
      <c r="F503" s="42">
        <v>18495619.990000002</v>
      </c>
      <c r="G503" s="42">
        <v>18832086.365500003</v>
      </c>
      <c r="H503" s="42">
        <v>15975007.464</v>
      </c>
      <c r="I503" s="42">
        <v>1389300</v>
      </c>
      <c r="J503" s="42">
        <f>H503-I503</f>
        <v>14585707.464</v>
      </c>
      <c r="K503" s="43">
        <f t="shared" si="51"/>
        <v>8.6967095516594622E-2</v>
      </c>
    </row>
    <row r="504" spans="1:11" s="44" customFormat="1" ht="27.75" customHeight="1" x14ac:dyDescent="0.3">
      <c r="A504" s="38" t="s">
        <v>23</v>
      </c>
      <c r="B504" s="38" t="s">
        <v>23</v>
      </c>
      <c r="C504" s="39">
        <v>1215220</v>
      </c>
      <c r="D504" s="40">
        <v>2</v>
      </c>
      <c r="E504" s="41" t="s">
        <v>25</v>
      </c>
      <c r="F504" s="42">
        <v>9569743.0099999998</v>
      </c>
      <c r="G504" s="42">
        <v>7555400</v>
      </c>
      <c r="H504" s="42">
        <v>5161786.5</v>
      </c>
      <c r="I504" s="42">
        <v>0</v>
      </c>
      <c r="J504" s="42">
        <f>H504-I504</f>
        <v>5161786.5</v>
      </c>
      <c r="K504" s="43">
        <f t="shared" si="51"/>
        <v>0</v>
      </c>
    </row>
    <row r="505" spans="1:11" s="44" customFormat="1" ht="27.75" customHeight="1" x14ac:dyDescent="0.3">
      <c r="A505" s="38" t="s">
        <v>23</v>
      </c>
      <c r="B505" s="38" t="s">
        <v>23</v>
      </c>
      <c r="C505" s="39">
        <v>1215220</v>
      </c>
      <c r="D505" s="40">
        <v>7</v>
      </c>
      <c r="E505" s="41" t="s">
        <v>29</v>
      </c>
      <c r="F505" s="42">
        <v>0</v>
      </c>
      <c r="G505" s="42">
        <v>0</v>
      </c>
      <c r="H505" s="42">
        <v>0</v>
      </c>
      <c r="I505" s="42">
        <v>0</v>
      </c>
      <c r="J505" s="42">
        <f>H505-I505</f>
        <v>0</v>
      </c>
      <c r="K505" s="43">
        <f t="shared" si="51"/>
        <v>0</v>
      </c>
    </row>
    <row r="506" spans="1:11" s="7" customFormat="1" ht="27.75" customHeight="1" x14ac:dyDescent="0.3">
      <c r="A506" s="22" t="s">
        <v>16</v>
      </c>
      <c r="B506" s="22" t="s">
        <v>16</v>
      </c>
      <c r="C506" s="22" t="s">
        <v>16</v>
      </c>
      <c r="D506" s="50">
        <v>1216</v>
      </c>
      <c r="E506" s="51" t="s">
        <v>99</v>
      </c>
      <c r="F506" s="52">
        <v>2320830661.6090002</v>
      </c>
      <c r="G506" s="52">
        <v>1758221512.3662503</v>
      </c>
      <c r="H506" s="52">
        <f>SUMIF($B$507:$B$535,"chap",H507:H535)</f>
        <v>5104266087</v>
      </c>
      <c r="I506" s="52">
        <f>SUMIF($B$507:$B$535,"chap",I507:I535)</f>
        <v>273260200</v>
      </c>
      <c r="J506" s="52">
        <f>SUMIF($B$507:$B$535,"chap",J507:J535)</f>
        <v>4831005887</v>
      </c>
      <c r="K506" s="53">
        <f t="shared" si="51"/>
        <v>5.3535649463095872E-2</v>
      </c>
    </row>
    <row r="507" spans="1:11" s="32" customFormat="1" ht="27.75" customHeight="1" x14ac:dyDescent="0.3">
      <c r="A507" s="27" t="s">
        <v>19</v>
      </c>
      <c r="B507" s="27" t="s">
        <v>19</v>
      </c>
      <c r="C507" s="27" t="s">
        <v>19</v>
      </c>
      <c r="D507" s="28">
        <v>12161</v>
      </c>
      <c r="E507" s="29" t="s">
        <v>20</v>
      </c>
      <c r="F507" s="30">
        <v>2320830661.6090002</v>
      </c>
      <c r="G507" s="30">
        <v>1758221512.3662503</v>
      </c>
      <c r="H507" s="30">
        <f>SUMIF($B$508:$B$535,"section",H508:H535)</f>
        <v>5104266087</v>
      </c>
      <c r="I507" s="30">
        <f>SUMIF($B$508:$B$535,"section",I508:I535)</f>
        <v>273260200</v>
      </c>
      <c r="J507" s="30">
        <f>SUMIF($B$508:$B$535,"section",J508:J535)</f>
        <v>4831005887</v>
      </c>
      <c r="K507" s="31">
        <f t="shared" si="51"/>
        <v>5.3535649463095872E-2</v>
      </c>
    </row>
    <row r="508" spans="1:11" s="7" customFormat="1" ht="27.75" customHeight="1" x14ac:dyDescent="0.3">
      <c r="A508" s="33" t="s">
        <v>21</v>
      </c>
      <c r="B508" s="33" t="s">
        <v>21</v>
      </c>
      <c r="C508" s="33" t="s">
        <v>21</v>
      </c>
      <c r="D508" s="34">
        <v>1216111</v>
      </c>
      <c r="E508" s="45" t="s">
        <v>22</v>
      </c>
      <c r="F508" s="46">
        <v>168632314.33600003</v>
      </c>
      <c r="G508" s="46">
        <v>282515875.98999995</v>
      </c>
      <c r="H508" s="46">
        <f>SUMIF($B$509:$B$515,"article",H509:H515)</f>
        <v>706832144</v>
      </c>
      <c r="I508" s="46">
        <f>SUMIF($B$509:$B$515,"article",I509:I515)</f>
        <v>17003200</v>
      </c>
      <c r="J508" s="46">
        <f>SUMIF($B$509:$B$515,"article",J509:J515)</f>
        <v>689828944</v>
      </c>
      <c r="K508" s="47">
        <f t="shared" si="51"/>
        <v>2.4055499094562966E-2</v>
      </c>
    </row>
    <row r="509" spans="1:11" s="44" customFormat="1" ht="27.75" customHeight="1" x14ac:dyDescent="0.3">
      <c r="A509" s="38" t="s">
        <v>23</v>
      </c>
      <c r="B509" s="38" t="s">
        <v>23</v>
      </c>
      <c r="C509" s="39">
        <v>1216111</v>
      </c>
      <c r="D509" s="40">
        <v>1</v>
      </c>
      <c r="E509" s="41" t="s">
        <v>24</v>
      </c>
      <c r="F509" s="42">
        <v>49258609.780000001</v>
      </c>
      <c r="G509" s="42">
        <v>39483799.215000004</v>
      </c>
      <c r="H509" s="42">
        <v>237486004.00000003</v>
      </c>
      <c r="I509" s="42">
        <v>2003200</v>
      </c>
      <c r="J509" s="42">
        <f t="shared" ref="J509:J515" si="54">H509-I509</f>
        <v>235482804.00000003</v>
      </c>
      <c r="K509" s="43">
        <f t="shared" si="51"/>
        <v>8.435023396157695E-3</v>
      </c>
    </row>
    <row r="510" spans="1:11" s="44" customFormat="1" ht="27.75" customHeight="1" x14ac:dyDescent="0.3">
      <c r="A510" s="38" t="s">
        <v>23</v>
      </c>
      <c r="B510" s="38" t="s">
        <v>23</v>
      </c>
      <c r="C510" s="39">
        <v>1216111</v>
      </c>
      <c r="D510" s="40">
        <v>2</v>
      </c>
      <c r="E510" s="41" t="s">
        <v>25</v>
      </c>
      <c r="F510" s="42">
        <v>4566259.8800000008</v>
      </c>
      <c r="G510" s="42">
        <v>262500.97499999998</v>
      </c>
      <c r="H510" s="42">
        <v>90383708</v>
      </c>
      <c r="I510" s="42">
        <v>0</v>
      </c>
      <c r="J510" s="42">
        <f t="shared" si="54"/>
        <v>90383708</v>
      </c>
      <c r="K510" s="43">
        <f t="shared" si="51"/>
        <v>0</v>
      </c>
    </row>
    <row r="511" spans="1:11" s="44" customFormat="1" ht="27.75" customHeight="1" x14ac:dyDescent="0.3">
      <c r="A511" s="38" t="s">
        <v>23</v>
      </c>
      <c r="B511" s="38" t="s">
        <v>23</v>
      </c>
      <c r="C511" s="39">
        <v>1216111</v>
      </c>
      <c r="D511" s="40">
        <v>3</v>
      </c>
      <c r="E511" s="41" t="s">
        <v>26</v>
      </c>
      <c r="F511" s="42">
        <v>4963000.9859999996</v>
      </c>
      <c r="G511" s="42">
        <v>1161879.55</v>
      </c>
      <c r="H511" s="42">
        <v>72810732.000000015</v>
      </c>
      <c r="I511" s="42">
        <v>0</v>
      </c>
      <c r="J511" s="42">
        <f t="shared" si="54"/>
        <v>72810732.000000015</v>
      </c>
      <c r="K511" s="43">
        <f t="shared" si="51"/>
        <v>0</v>
      </c>
    </row>
    <row r="512" spans="1:11" s="44" customFormat="1" ht="27.75" customHeight="1" x14ac:dyDescent="0.3">
      <c r="A512" s="38" t="s">
        <v>23</v>
      </c>
      <c r="B512" s="38" t="s">
        <v>23</v>
      </c>
      <c r="C512" s="39">
        <v>1216111</v>
      </c>
      <c r="D512" s="40">
        <v>4</v>
      </c>
      <c r="E512" s="41" t="s">
        <v>27</v>
      </c>
      <c r="F512" s="42">
        <v>20844459.010000002</v>
      </c>
      <c r="G512" s="42">
        <v>20917700</v>
      </c>
      <c r="H512" s="42">
        <v>97346992</v>
      </c>
      <c r="I512" s="42">
        <v>0</v>
      </c>
      <c r="J512" s="42">
        <f t="shared" si="54"/>
        <v>97346992</v>
      </c>
      <c r="K512" s="43">
        <f t="shared" si="51"/>
        <v>0</v>
      </c>
    </row>
    <row r="513" spans="1:11" s="44" customFormat="1" ht="27.75" customHeight="1" x14ac:dyDescent="0.3">
      <c r="A513" s="38" t="s">
        <v>23</v>
      </c>
      <c r="B513" s="38" t="s">
        <v>23</v>
      </c>
      <c r="C513" s="39">
        <v>1216111</v>
      </c>
      <c r="D513" s="40">
        <v>5</v>
      </c>
      <c r="E513" s="41" t="s">
        <v>28</v>
      </c>
      <c r="F513" s="42">
        <v>0</v>
      </c>
      <c r="G513" s="42">
        <v>0</v>
      </c>
      <c r="H513" s="42">
        <v>0</v>
      </c>
      <c r="I513" s="42">
        <v>0</v>
      </c>
      <c r="J513" s="42">
        <f t="shared" si="54"/>
        <v>0</v>
      </c>
      <c r="K513" s="43">
        <f t="shared" si="51"/>
        <v>0</v>
      </c>
    </row>
    <row r="514" spans="1:11" s="44" customFormat="1" ht="27.75" customHeight="1" x14ac:dyDescent="0.3">
      <c r="A514" s="38" t="s">
        <v>23</v>
      </c>
      <c r="B514" s="38" t="s">
        <v>23</v>
      </c>
      <c r="C514" s="39">
        <v>1216111</v>
      </c>
      <c r="D514" s="40">
        <v>7</v>
      </c>
      <c r="E514" s="41" t="s">
        <v>29</v>
      </c>
      <c r="F514" s="42">
        <v>4999984</v>
      </c>
      <c r="G514" s="42">
        <v>16156509</v>
      </c>
      <c r="H514" s="42">
        <v>58804708.000000007</v>
      </c>
      <c r="I514" s="42">
        <v>0</v>
      </c>
      <c r="J514" s="42">
        <f t="shared" si="54"/>
        <v>58804708.000000007</v>
      </c>
      <c r="K514" s="43">
        <f t="shared" si="51"/>
        <v>0</v>
      </c>
    </row>
    <row r="515" spans="1:11" s="44" customFormat="1" ht="27.75" customHeight="1" x14ac:dyDescent="0.3">
      <c r="A515" s="38" t="s">
        <v>23</v>
      </c>
      <c r="B515" s="38" t="s">
        <v>23</v>
      </c>
      <c r="C515" s="39">
        <v>1216111</v>
      </c>
      <c r="D515" s="40">
        <v>9</v>
      </c>
      <c r="E515" s="41" t="s">
        <v>30</v>
      </c>
      <c r="F515" s="42">
        <v>84000000.680000007</v>
      </c>
      <c r="G515" s="42">
        <v>204533487.24999994</v>
      </c>
      <c r="H515" s="42">
        <v>150000000.00000003</v>
      </c>
      <c r="I515" s="42">
        <v>15000000</v>
      </c>
      <c r="J515" s="42">
        <f t="shared" si="54"/>
        <v>135000000.00000003</v>
      </c>
      <c r="K515" s="43">
        <f t="shared" si="51"/>
        <v>9.9999999999999978E-2</v>
      </c>
    </row>
    <row r="516" spans="1:11" s="7" customFormat="1" ht="27.75" customHeight="1" x14ac:dyDescent="0.3">
      <c r="A516" s="33" t="s">
        <v>21</v>
      </c>
      <c r="B516" s="33" t="s">
        <v>21</v>
      </c>
      <c r="C516" s="33" t="s">
        <v>21</v>
      </c>
      <c r="D516" s="34">
        <v>1216112</v>
      </c>
      <c r="E516" s="45" t="s">
        <v>31</v>
      </c>
      <c r="F516" s="46">
        <v>1194104533.733</v>
      </c>
      <c r="G516" s="46">
        <v>1467117997.1762502</v>
      </c>
      <c r="H516" s="46">
        <f>SUMIF($B$517:$B$523,"article",H517:H523)</f>
        <v>4271658773.0000005</v>
      </c>
      <c r="I516" s="46">
        <f>SUMIF($B$517:$B$523,"article",I517:I523)</f>
        <v>256053200</v>
      </c>
      <c r="J516" s="46">
        <f>SUMIF($B$517:$B$523,"article",J517:J523)</f>
        <v>4015605573.0000005</v>
      </c>
      <c r="K516" s="47">
        <f t="shared" ref="K516:K579" si="55">IF(G516&lt;&gt;0,I516/H516,0)</f>
        <v>5.9942334724496955E-2</v>
      </c>
    </row>
    <row r="517" spans="1:11" s="44" customFormat="1" ht="27.75" customHeight="1" x14ac:dyDescent="0.3">
      <c r="A517" s="38" t="s">
        <v>23</v>
      </c>
      <c r="B517" s="38" t="s">
        <v>23</v>
      </c>
      <c r="C517" s="39">
        <v>1216112</v>
      </c>
      <c r="D517" s="40">
        <v>1</v>
      </c>
      <c r="E517" s="41" t="s">
        <v>24</v>
      </c>
      <c r="F517" s="42">
        <v>493183797.44</v>
      </c>
      <c r="G517" s="42">
        <v>841315297.74000001</v>
      </c>
      <c r="H517" s="42">
        <v>2455163538.0000005</v>
      </c>
      <c r="I517" s="42">
        <v>256053200</v>
      </c>
      <c r="J517" s="42">
        <f t="shared" ref="J517:J523" si="56">H517-I517</f>
        <v>2199110338.0000005</v>
      </c>
      <c r="K517" s="43">
        <f t="shared" si="55"/>
        <v>0.10429170848984803</v>
      </c>
    </row>
    <row r="518" spans="1:11" s="44" customFormat="1" ht="27.75" customHeight="1" x14ac:dyDescent="0.3">
      <c r="A518" s="38" t="s">
        <v>23</v>
      </c>
      <c r="B518" s="38" t="s">
        <v>23</v>
      </c>
      <c r="C518" s="39">
        <v>1216112</v>
      </c>
      <c r="D518" s="40">
        <v>2</v>
      </c>
      <c r="E518" s="41" t="s">
        <v>25</v>
      </c>
      <c r="F518" s="42">
        <v>159442414.64499998</v>
      </c>
      <c r="G518" s="42">
        <v>125153737.38625</v>
      </c>
      <c r="H518" s="42">
        <v>307228688</v>
      </c>
      <c r="I518" s="42">
        <v>0</v>
      </c>
      <c r="J518" s="42">
        <f t="shared" si="56"/>
        <v>307228688</v>
      </c>
      <c r="K518" s="43">
        <f t="shared" si="55"/>
        <v>0</v>
      </c>
    </row>
    <row r="519" spans="1:11" s="44" customFormat="1" ht="27.75" customHeight="1" x14ac:dyDescent="0.3">
      <c r="A519" s="38" t="s">
        <v>23</v>
      </c>
      <c r="B519" s="38" t="s">
        <v>23</v>
      </c>
      <c r="C519" s="39">
        <v>1216112</v>
      </c>
      <c r="D519" s="40">
        <v>3</v>
      </c>
      <c r="E519" s="41" t="s">
        <v>26</v>
      </c>
      <c r="F519" s="42">
        <v>103894853.50999999</v>
      </c>
      <c r="G519" s="42">
        <v>136290757.55000001</v>
      </c>
      <c r="H519" s="42">
        <v>349356928.99999994</v>
      </c>
      <c r="I519" s="42">
        <v>0</v>
      </c>
      <c r="J519" s="42">
        <f t="shared" si="56"/>
        <v>349356928.99999994</v>
      </c>
      <c r="K519" s="43">
        <f t="shared" si="55"/>
        <v>0</v>
      </c>
    </row>
    <row r="520" spans="1:11" s="44" customFormat="1" ht="21.75" customHeight="1" x14ac:dyDescent="0.3">
      <c r="A520" s="38" t="s">
        <v>23</v>
      </c>
      <c r="B520" s="38" t="s">
        <v>23</v>
      </c>
      <c r="C520" s="39">
        <v>1216112</v>
      </c>
      <c r="D520" s="40">
        <v>4</v>
      </c>
      <c r="E520" s="41" t="s">
        <v>27</v>
      </c>
      <c r="F520" s="42">
        <v>30520420.789000001</v>
      </c>
      <c r="G520" s="42">
        <v>30531700</v>
      </c>
      <c r="H520" s="42">
        <v>253750632</v>
      </c>
      <c r="I520" s="42">
        <v>0</v>
      </c>
      <c r="J520" s="42">
        <f t="shared" si="56"/>
        <v>253750632</v>
      </c>
      <c r="K520" s="43">
        <f t="shared" si="55"/>
        <v>0</v>
      </c>
    </row>
    <row r="521" spans="1:11" s="44" customFormat="1" ht="27.75" customHeight="1" x14ac:dyDescent="0.3">
      <c r="A521" s="38" t="s">
        <v>23</v>
      </c>
      <c r="B521" s="38" t="s">
        <v>23</v>
      </c>
      <c r="C521" s="39">
        <v>1216112</v>
      </c>
      <c r="D521" s="40">
        <v>5</v>
      </c>
      <c r="E521" s="41" t="s">
        <v>28</v>
      </c>
      <c r="F521" s="42">
        <v>45</v>
      </c>
      <c r="G521" s="42">
        <v>0</v>
      </c>
      <c r="H521" s="42">
        <v>0</v>
      </c>
      <c r="I521" s="42">
        <v>0</v>
      </c>
      <c r="J521" s="42">
        <f t="shared" si="56"/>
        <v>0</v>
      </c>
      <c r="K521" s="43">
        <f t="shared" si="55"/>
        <v>0</v>
      </c>
    </row>
    <row r="522" spans="1:11" s="44" customFormat="1" ht="27.75" customHeight="1" x14ac:dyDescent="0.3">
      <c r="A522" s="38" t="s">
        <v>23</v>
      </c>
      <c r="B522" s="38" t="s">
        <v>23</v>
      </c>
      <c r="C522" s="39">
        <v>1216112</v>
      </c>
      <c r="D522" s="40">
        <v>7</v>
      </c>
      <c r="E522" s="41" t="s">
        <v>29</v>
      </c>
      <c r="F522" s="42">
        <v>3500000</v>
      </c>
      <c r="G522" s="42">
        <v>8598000</v>
      </c>
      <c r="H522" s="42">
        <v>25739072</v>
      </c>
      <c r="I522" s="42">
        <v>0</v>
      </c>
      <c r="J522" s="42">
        <f t="shared" si="56"/>
        <v>25739072</v>
      </c>
      <c r="K522" s="43">
        <f t="shared" si="55"/>
        <v>0</v>
      </c>
    </row>
    <row r="523" spans="1:11" s="44" customFormat="1" ht="27.75" customHeight="1" x14ac:dyDescent="0.3">
      <c r="A523" s="38" t="s">
        <v>23</v>
      </c>
      <c r="B523" s="38" t="s">
        <v>23</v>
      </c>
      <c r="C523" s="39">
        <v>1216112</v>
      </c>
      <c r="D523" s="40">
        <v>9</v>
      </c>
      <c r="E523" s="41" t="s">
        <v>30</v>
      </c>
      <c r="F523" s="42">
        <v>403563002.34899998</v>
      </c>
      <c r="G523" s="42">
        <v>325228504.5000003</v>
      </c>
      <c r="H523" s="42">
        <v>880419913.99999988</v>
      </c>
      <c r="I523" s="42">
        <v>0</v>
      </c>
      <c r="J523" s="42">
        <f t="shared" si="56"/>
        <v>880419913.99999988</v>
      </c>
      <c r="K523" s="43">
        <f t="shared" si="55"/>
        <v>0</v>
      </c>
    </row>
    <row r="524" spans="1:11" s="7" customFormat="1" ht="27.75" customHeight="1" x14ac:dyDescent="0.3">
      <c r="A524" s="33" t="s">
        <v>21</v>
      </c>
      <c r="B524" s="33" t="s">
        <v>21</v>
      </c>
      <c r="C524" s="33" t="s">
        <v>21</v>
      </c>
      <c r="D524" s="34">
        <v>1216115</v>
      </c>
      <c r="E524" s="45" t="s">
        <v>100</v>
      </c>
      <c r="F524" s="46">
        <v>8093833.0199999996</v>
      </c>
      <c r="G524" s="46">
        <v>8587639.1999999993</v>
      </c>
      <c r="H524" s="46">
        <f>SUMIF($B$525:$B$527,"article",H525:H527)</f>
        <v>24619260</v>
      </c>
      <c r="I524" s="46">
        <f>SUMIF($B$525:$B$527,"article",I525:I527)</f>
        <v>0</v>
      </c>
      <c r="J524" s="46">
        <f>SUMIF($B$525:$B$527,"article",J525:J527)</f>
        <v>24619260</v>
      </c>
      <c r="K524" s="47">
        <f t="shared" si="55"/>
        <v>0</v>
      </c>
    </row>
    <row r="525" spans="1:11" s="44" customFormat="1" ht="27.75" customHeight="1" x14ac:dyDescent="0.3">
      <c r="A525" s="38" t="s">
        <v>23</v>
      </c>
      <c r="B525" s="38" t="s">
        <v>23</v>
      </c>
      <c r="C525" s="39">
        <v>1216115</v>
      </c>
      <c r="D525" s="40">
        <v>1</v>
      </c>
      <c r="E525" s="41" t="s">
        <v>24</v>
      </c>
      <c r="F525" s="42">
        <v>6907809.959999999</v>
      </c>
      <c r="G525" s="42">
        <v>7469806.2000000002</v>
      </c>
      <c r="H525" s="42">
        <v>15229259.999999998</v>
      </c>
      <c r="I525" s="42">
        <v>0</v>
      </c>
      <c r="J525" s="42">
        <f>H525-I525</f>
        <v>15229259.999999998</v>
      </c>
      <c r="K525" s="43">
        <f t="shared" si="55"/>
        <v>0</v>
      </c>
    </row>
    <row r="526" spans="1:11" s="44" customFormat="1" ht="27.75" customHeight="1" x14ac:dyDescent="0.3">
      <c r="A526" s="38" t="s">
        <v>23</v>
      </c>
      <c r="B526" s="38" t="s">
        <v>23</v>
      </c>
      <c r="C526" s="39">
        <v>1216115</v>
      </c>
      <c r="D526" s="40">
        <v>2</v>
      </c>
      <c r="E526" s="41" t="s">
        <v>25</v>
      </c>
      <c r="F526" s="42">
        <v>1186023.06</v>
      </c>
      <c r="G526" s="42">
        <v>1117833</v>
      </c>
      <c r="H526" s="42">
        <v>9390000</v>
      </c>
      <c r="I526" s="42">
        <v>0</v>
      </c>
      <c r="J526" s="42">
        <f>H526-I526</f>
        <v>9390000</v>
      </c>
      <c r="K526" s="43">
        <f t="shared" si="55"/>
        <v>0</v>
      </c>
    </row>
    <row r="527" spans="1:11" s="44" customFormat="1" ht="27.75" customHeight="1" x14ac:dyDescent="0.3">
      <c r="A527" s="38" t="s">
        <v>23</v>
      </c>
      <c r="B527" s="38" t="s">
        <v>23</v>
      </c>
      <c r="C527" s="39">
        <v>1216115</v>
      </c>
      <c r="D527" s="40">
        <v>7</v>
      </c>
      <c r="E527" s="41" t="s">
        <v>29</v>
      </c>
      <c r="F527" s="42">
        <v>0</v>
      </c>
      <c r="G527" s="42">
        <v>0</v>
      </c>
      <c r="H527" s="42">
        <v>0</v>
      </c>
      <c r="I527" s="42">
        <v>0</v>
      </c>
      <c r="J527" s="42">
        <f>H527-I527</f>
        <v>0</v>
      </c>
      <c r="K527" s="43">
        <f t="shared" si="55"/>
        <v>0</v>
      </c>
    </row>
    <row r="528" spans="1:11" s="7" customFormat="1" ht="27.75" customHeight="1" x14ac:dyDescent="0.3">
      <c r="A528" s="33" t="s">
        <v>21</v>
      </c>
      <c r="B528" s="33" t="s">
        <v>21</v>
      </c>
      <c r="C528" s="33" t="s">
        <v>21</v>
      </c>
      <c r="D528" s="34">
        <v>1216117</v>
      </c>
      <c r="E528" s="45" t="s">
        <v>101</v>
      </c>
      <c r="F528" s="46">
        <v>474999990.25999999</v>
      </c>
      <c r="G528" s="46">
        <v>0</v>
      </c>
      <c r="H528" s="46">
        <f>SUMIF($B$533:$B$535,"article",H529:H531)</f>
        <v>0</v>
      </c>
      <c r="I528" s="46">
        <f>SUMIF($B$533:$B$535,"article",I529:I531)</f>
        <v>0</v>
      </c>
      <c r="J528" s="46">
        <f>SUMIF($B$533:$B$535,"article",J529:J531)</f>
        <v>0</v>
      </c>
      <c r="K528" s="47">
        <f t="shared" si="55"/>
        <v>0</v>
      </c>
    </row>
    <row r="529" spans="1:11" s="44" customFormat="1" ht="27.75" customHeight="1" x14ac:dyDescent="0.3">
      <c r="A529" s="38" t="s">
        <v>23</v>
      </c>
      <c r="B529" s="38" t="s">
        <v>23</v>
      </c>
      <c r="C529" s="39">
        <v>1216117</v>
      </c>
      <c r="D529" s="40">
        <v>1</v>
      </c>
      <c r="E529" s="41" t="s">
        <v>24</v>
      </c>
      <c r="F529" s="42">
        <v>261932507.39999998</v>
      </c>
      <c r="G529" s="42">
        <v>0</v>
      </c>
      <c r="H529" s="42">
        <v>0</v>
      </c>
      <c r="I529" s="42">
        <v>0</v>
      </c>
      <c r="J529" s="42">
        <f>H529-I529</f>
        <v>0</v>
      </c>
      <c r="K529" s="43">
        <f t="shared" si="55"/>
        <v>0</v>
      </c>
    </row>
    <row r="530" spans="1:11" s="44" customFormat="1" ht="27.75" customHeight="1" x14ac:dyDescent="0.3">
      <c r="A530" s="38" t="s">
        <v>23</v>
      </c>
      <c r="B530" s="38" t="s">
        <v>23</v>
      </c>
      <c r="C530" s="39">
        <v>1216117</v>
      </c>
      <c r="D530" s="40">
        <v>2</v>
      </c>
      <c r="E530" s="41" t="s">
        <v>25</v>
      </c>
      <c r="F530" s="42">
        <v>213067482.86000001</v>
      </c>
      <c r="G530" s="42">
        <v>0</v>
      </c>
      <c r="H530" s="42">
        <v>0</v>
      </c>
      <c r="I530" s="42">
        <v>0</v>
      </c>
      <c r="J530" s="42">
        <f>H530-I530</f>
        <v>0</v>
      </c>
      <c r="K530" s="43">
        <f t="shared" si="55"/>
        <v>0</v>
      </c>
    </row>
    <row r="531" spans="1:11" s="44" customFormat="1" ht="27.75" customHeight="1" x14ac:dyDescent="0.3">
      <c r="A531" s="38" t="s">
        <v>23</v>
      </c>
      <c r="B531" s="38" t="s">
        <v>23</v>
      </c>
      <c r="C531" s="39">
        <v>1216117</v>
      </c>
      <c r="D531" s="40">
        <v>7</v>
      </c>
      <c r="E531" s="41" t="s">
        <v>29</v>
      </c>
      <c r="F531" s="42">
        <v>0</v>
      </c>
      <c r="G531" s="42">
        <v>0</v>
      </c>
      <c r="H531" s="42">
        <v>0</v>
      </c>
      <c r="I531" s="42">
        <v>0</v>
      </c>
      <c r="J531" s="42">
        <f>H531-I531</f>
        <v>0</v>
      </c>
      <c r="K531" s="43">
        <f t="shared" si="55"/>
        <v>0</v>
      </c>
    </row>
    <row r="532" spans="1:11" s="7" customFormat="1" ht="27.75" customHeight="1" x14ac:dyDescent="0.3">
      <c r="A532" s="33" t="s">
        <v>21</v>
      </c>
      <c r="B532" s="33" t="s">
        <v>21</v>
      </c>
      <c r="C532" s="33" t="s">
        <v>21</v>
      </c>
      <c r="D532" s="34">
        <v>1216118</v>
      </c>
      <c r="E532" s="45" t="s">
        <v>102</v>
      </c>
      <c r="F532" s="46">
        <v>474999990.25999999</v>
      </c>
      <c r="G532" s="46">
        <v>0</v>
      </c>
      <c r="H532" s="46">
        <f>SUMIF($B$533:$B$535,"article",H533:H535)</f>
        <v>101155909.99999999</v>
      </c>
      <c r="I532" s="46">
        <f>SUMIF($B$533:$B$535,"article",I533:I535)</f>
        <v>203800</v>
      </c>
      <c r="J532" s="46">
        <f>SUMIF($B$533:$B$535,"article",J533:J535)</f>
        <v>100952109.99999999</v>
      </c>
      <c r="K532" s="47">
        <f t="shared" si="55"/>
        <v>0</v>
      </c>
    </row>
    <row r="533" spans="1:11" s="44" customFormat="1" ht="27.75" customHeight="1" x14ac:dyDescent="0.3">
      <c r="A533" s="38" t="s">
        <v>23</v>
      </c>
      <c r="B533" s="38" t="s">
        <v>23</v>
      </c>
      <c r="C533" s="39">
        <v>1216118</v>
      </c>
      <c r="D533" s="40">
        <v>1</v>
      </c>
      <c r="E533" s="41" t="s">
        <v>24</v>
      </c>
      <c r="F533" s="42">
        <v>261932507.39999998</v>
      </c>
      <c r="G533" s="42">
        <v>0</v>
      </c>
      <c r="H533" s="42">
        <v>53236705.999999993</v>
      </c>
      <c r="I533" s="42">
        <v>203800</v>
      </c>
      <c r="J533" s="42">
        <f>H533-I533</f>
        <v>53032905.999999993</v>
      </c>
      <c r="K533" s="43">
        <f t="shared" si="55"/>
        <v>0</v>
      </c>
    </row>
    <row r="534" spans="1:11" s="44" customFormat="1" ht="27.75" customHeight="1" x14ac:dyDescent="0.3">
      <c r="A534" s="38" t="s">
        <v>23</v>
      </c>
      <c r="B534" s="38" t="s">
        <v>23</v>
      </c>
      <c r="C534" s="39">
        <v>1216118</v>
      </c>
      <c r="D534" s="40">
        <v>2</v>
      </c>
      <c r="E534" s="41" t="s">
        <v>25</v>
      </c>
      <c r="F534" s="42">
        <v>213067482.86000001</v>
      </c>
      <c r="G534" s="42">
        <v>0</v>
      </c>
      <c r="H534" s="42">
        <v>47919203.999999993</v>
      </c>
      <c r="I534" s="42">
        <v>0</v>
      </c>
      <c r="J534" s="42">
        <f>H534-I534</f>
        <v>47919203.999999993</v>
      </c>
      <c r="K534" s="43">
        <f t="shared" si="55"/>
        <v>0</v>
      </c>
    </row>
    <row r="535" spans="1:11" s="44" customFormat="1" ht="27.75" customHeight="1" x14ac:dyDescent="0.3">
      <c r="A535" s="38" t="s">
        <v>23</v>
      </c>
      <c r="B535" s="38" t="s">
        <v>23</v>
      </c>
      <c r="C535" s="39">
        <v>1216118</v>
      </c>
      <c r="D535" s="40">
        <v>7</v>
      </c>
      <c r="E535" s="41" t="s">
        <v>29</v>
      </c>
      <c r="F535" s="42">
        <v>0</v>
      </c>
      <c r="G535" s="42">
        <v>0</v>
      </c>
      <c r="H535" s="42">
        <v>0</v>
      </c>
      <c r="I535" s="42">
        <v>0</v>
      </c>
      <c r="J535" s="42">
        <f>H535-I535</f>
        <v>0</v>
      </c>
      <c r="K535" s="43">
        <f t="shared" si="55"/>
        <v>0</v>
      </c>
    </row>
    <row r="536" spans="1:11" s="7" customFormat="1" ht="27.75" customHeight="1" x14ac:dyDescent="0.3">
      <c r="A536" s="22" t="s">
        <v>16</v>
      </c>
      <c r="B536" s="22" t="s">
        <v>16</v>
      </c>
      <c r="C536" s="22" t="s">
        <v>16</v>
      </c>
      <c r="D536" s="50">
        <v>1217</v>
      </c>
      <c r="E536" s="51" t="s">
        <v>103</v>
      </c>
      <c r="F536" s="52">
        <v>479464985.04999995</v>
      </c>
      <c r="G536" s="52">
        <v>926302115.28550005</v>
      </c>
      <c r="H536" s="52">
        <f>SUMIF($B$537:$B$561,"chap",H537:H561)</f>
        <v>3734038566.2384996</v>
      </c>
      <c r="I536" s="52">
        <f>SUMIF($B$537:$B$561,"chap",I537:I561)</f>
        <v>84032399</v>
      </c>
      <c r="J536" s="52">
        <f>SUMIF($B$537:$B$561,"chap",J537:J561)</f>
        <v>3650006167.2384996</v>
      </c>
      <c r="K536" s="53">
        <f t="shared" si="55"/>
        <v>2.2504427179671691E-2</v>
      </c>
    </row>
    <row r="537" spans="1:11" s="32" customFormat="1" ht="27.75" customHeight="1" x14ac:dyDescent="0.3">
      <c r="A537" s="27" t="s">
        <v>19</v>
      </c>
      <c r="B537" s="27" t="s">
        <v>19</v>
      </c>
      <c r="C537" s="27" t="s">
        <v>19</v>
      </c>
      <c r="D537" s="28">
        <v>12171</v>
      </c>
      <c r="E537" s="29" t="s">
        <v>20</v>
      </c>
      <c r="F537" s="30">
        <v>479464985.04999995</v>
      </c>
      <c r="G537" s="30">
        <v>926302115.28550005</v>
      </c>
      <c r="H537" s="30">
        <f>SUMIF($B$537:$B$561,"section",H537:H561)</f>
        <v>3734038566.2384996</v>
      </c>
      <c r="I537" s="30">
        <f>SUMIF($B$537:$B$561,"section",I537:I561)</f>
        <v>84032399</v>
      </c>
      <c r="J537" s="30">
        <f>SUMIF($B$537:$B$561,"section",J537:J561)</f>
        <v>3650006167.2384996</v>
      </c>
      <c r="K537" s="31">
        <f t="shared" si="55"/>
        <v>2.2504427179671691E-2</v>
      </c>
    </row>
    <row r="538" spans="1:11" s="7" customFormat="1" ht="27.75" customHeight="1" x14ac:dyDescent="0.3">
      <c r="A538" s="33" t="s">
        <v>21</v>
      </c>
      <c r="B538" s="33" t="s">
        <v>21</v>
      </c>
      <c r="C538" s="33" t="s">
        <v>21</v>
      </c>
      <c r="D538" s="34">
        <v>1217111</v>
      </c>
      <c r="E538" s="45" t="s">
        <v>22</v>
      </c>
      <c r="F538" s="46">
        <v>142351211.01000002</v>
      </c>
      <c r="G538" s="46">
        <v>95610774.540000021</v>
      </c>
      <c r="H538" s="46">
        <f>SUMIF($B$539:$B$545,"article",H539:H545)</f>
        <v>129478392</v>
      </c>
      <c r="I538" s="46">
        <f>SUMIF($B$539:$B$545,"article",I539:I545)</f>
        <v>5537600</v>
      </c>
      <c r="J538" s="46">
        <f>SUMIF($B$539:$B$545,"article",J539:J545)</f>
        <v>123940792</v>
      </c>
      <c r="K538" s="47">
        <f t="shared" si="55"/>
        <v>4.2768526195475151E-2</v>
      </c>
    </row>
    <row r="539" spans="1:11" s="44" customFormat="1" ht="27.75" customHeight="1" x14ac:dyDescent="0.3">
      <c r="A539" s="38" t="s">
        <v>23</v>
      </c>
      <c r="B539" s="38" t="s">
        <v>23</v>
      </c>
      <c r="C539" s="39">
        <v>1217111</v>
      </c>
      <c r="D539" s="40">
        <v>1</v>
      </c>
      <c r="E539" s="41" t="s">
        <v>24</v>
      </c>
      <c r="F539" s="42">
        <v>77826100</v>
      </c>
      <c r="G539" s="42">
        <v>48325438.785000026</v>
      </c>
      <c r="H539" s="42">
        <v>113791839</v>
      </c>
      <c r="I539" s="42">
        <v>5537600</v>
      </c>
      <c r="J539" s="42">
        <f t="shared" ref="J539:J545" si="57">H539-I539</f>
        <v>108254239</v>
      </c>
      <c r="K539" s="43">
        <f t="shared" si="55"/>
        <v>4.8664298324592507E-2</v>
      </c>
    </row>
    <row r="540" spans="1:11" s="44" customFormat="1" ht="27.75" customHeight="1" x14ac:dyDescent="0.3">
      <c r="A540" s="38" t="s">
        <v>23</v>
      </c>
      <c r="B540" s="38" t="s">
        <v>23</v>
      </c>
      <c r="C540" s="39">
        <v>1217111</v>
      </c>
      <c r="D540" s="40">
        <v>2</v>
      </c>
      <c r="E540" s="41" t="s">
        <v>25</v>
      </c>
      <c r="F540" s="42">
        <v>14999007</v>
      </c>
      <c r="G540" s="42">
        <v>11802258.505000001</v>
      </c>
      <c r="H540" s="42">
        <v>10675409</v>
      </c>
      <c r="I540" s="42">
        <v>0</v>
      </c>
      <c r="J540" s="42">
        <f t="shared" si="57"/>
        <v>10675409</v>
      </c>
      <c r="K540" s="43">
        <f t="shared" si="55"/>
        <v>0</v>
      </c>
    </row>
    <row r="541" spans="1:11" s="44" customFormat="1" ht="27.75" customHeight="1" x14ac:dyDescent="0.3">
      <c r="A541" s="38" t="s">
        <v>23</v>
      </c>
      <c r="B541" s="38" t="s">
        <v>23</v>
      </c>
      <c r="C541" s="39">
        <v>1217111</v>
      </c>
      <c r="D541" s="40">
        <v>3</v>
      </c>
      <c r="E541" s="41" t="s">
        <v>26</v>
      </c>
      <c r="F541" s="42">
        <v>4993572</v>
      </c>
      <c r="G541" s="42">
        <v>15598589.25</v>
      </c>
      <c r="H541" s="42">
        <v>791105.00000000023</v>
      </c>
      <c r="I541" s="42">
        <v>0</v>
      </c>
      <c r="J541" s="42">
        <f t="shared" si="57"/>
        <v>791105.00000000023</v>
      </c>
      <c r="K541" s="43">
        <f t="shared" si="55"/>
        <v>0</v>
      </c>
    </row>
    <row r="542" spans="1:11" s="44" customFormat="1" ht="27.75" customHeight="1" x14ac:dyDescent="0.3">
      <c r="A542" s="38" t="s">
        <v>23</v>
      </c>
      <c r="B542" s="38" t="s">
        <v>23</v>
      </c>
      <c r="C542" s="39">
        <v>1217111</v>
      </c>
      <c r="D542" s="40">
        <v>4</v>
      </c>
      <c r="E542" s="41" t="s">
        <v>27</v>
      </c>
      <c r="F542" s="42">
        <v>0</v>
      </c>
      <c r="G542" s="42">
        <v>0</v>
      </c>
      <c r="H542" s="42">
        <v>0</v>
      </c>
      <c r="I542" s="42">
        <v>0</v>
      </c>
      <c r="J542" s="42">
        <f t="shared" si="57"/>
        <v>0</v>
      </c>
      <c r="K542" s="43">
        <f t="shared" si="55"/>
        <v>0</v>
      </c>
    </row>
    <row r="543" spans="1:11" s="44" customFormat="1" ht="27.75" customHeight="1" x14ac:dyDescent="0.3">
      <c r="A543" s="38" t="s">
        <v>23</v>
      </c>
      <c r="B543" s="38" t="s">
        <v>23</v>
      </c>
      <c r="C543" s="39">
        <v>1217111</v>
      </c>
      <c r="D543" s="40">
        <v>5</v>
      </c>
      <c r="E543" s="41" t="s">
        <v>28</v>
      </c>
      <c r="F543" s="42">
        <v>0</v>
      </c>
      <c r="G543" s="42">
        <v>0</v>
      </c>
      <c r="H543" s="42">
        <v>0</v>
      </c>
      <c r="I543" s="42">
        <v>0</v>
      </c>
      <c r="J543" s="42">
        <f t="shared" si="57"/>
        <v>0</v>
      </c>
      <c r="K543" s="43">
        <f t="shared" si="55"/>
        <v>0</v>
      </c>
    </row>
    <row r="544" spans="1:11" s="44" customFormat="1" ht="27.75" customHeight="1" x14ac:dyDescent="0.3">
      <c r="A544" s="38" t="s">
        <v>23</v>
      </c>
      <c r="B544" s="38" t="s">
        <v>23</v>
      </c>
      <c r="C544" s="39">
        <v>1217111</v>
      </c>
      <c r="D544" s="40">
        <v>7</v>
      </c>
      <c r="E544" s="41" t="s">
        <v>29</v>
      </c>
      <c r="F544" s="42">
        <v>35032531.960000001</v>
      </c>
      <c r="G544" s="42">
        <v>13473500</v>
      </c>
      <c r="H544" s="42">
        <v>4220039</v>
      </c>
      <c r="I544" s="42">
        <v>0</v>
      </c>
      <c r="J544" s="42">
        <f t="shared" si="57"/>
        <v>4220039</v>
      </c>
      <c r="K544" s="43">
        <f t="shared" si="55"/>
        <v>0</v>
      </c>
    </row>
    <row r="545" spans="1:11" s="44" customFormat="1" ht="27.75" customHeight="1" x14ac:dyDescent="0.3">
      <c r="A545" s="38" t="s">
        <v>23</v>
      </c>
      <c r="B545" s="38" t="s">
        <v>23</v>
      </c>
      <c r="C545" s="39">
        <v>1217111</v>
      </c>
      <c r="D545" s="40">
        <v>9</v>
      </c>
      <c r="E545" s="41" t="s">
        <v>30</v>
      </c>
      <c r="F545" s="42">
        <v>9500000.0500000007</v>
      </c>
      <c r="G545" s="42">
        <v>6410988</v>
      </c>
      <c r="H545" s="42">
        <v>0</v>
      </c>
      <c r="I545" s="42">
        <v>0</v>
      </c>
      <c r="J545" s="42">
        <f t="shared" si="57"/>
        <v>0</v>
      </c>
      <c r="K545" s="43" t="e">
        <f t="shared" si="55"/>
        <v>#DIV/0!</v>
      </c>
    </row>
    <row r="546" spans="1:11" s="7" customFormat="1" ht="27.75" customHeight="1" x14ac:dyDescent="0.3">
      <c r="A546" s="33" t="s">
        <v>21</v>
      </c>
      <c r="B546" s="33" t="s">
        <v>21</v>
      </c>
      <c r="C546" s="33" t="s">
        <v>21</v>
      </c>
      <c r="D546" s="34">
        <v>1217112</v>
      </c>
      <c r="E546" s="45" t="s">
        <v>31</v>
      </c>
      <c r="F546" s="46">
        <v>337113774.03999996</v>
      </c>
      <c r="G546" s="46">
        <v>430691340.74550003</v>
      </c>
      <c r="H546" s="46">
        <f>SUMIF($B$547:$B$553,"article",H547:H553)</f>
        <v>608453134</v>
      </c>
      <c r="I546" s="46">
        <f>SUMIF($B$547:$B$553,"article",I547:I553)</f>
        <v>15039500</v>
      </c>
      <c r="J546" s="46">
        <f>SUMIF($B$547:$B$553,"article",J547:J553)</f>
        <v>593413634</v>
      </c>
      <c r="K546" s="47">
        <f t="shared" si="55"/>
        <v>2.4717598052506704E-2</v>
      </c>
    </row>
    <row r="547" spans="1:11" s="44" customFormat="1" ht="27.75" customHeight="1" x14ac:dyDescent="0.3">
      <c r="A547" s="38" t="s">
        <v>23</v>
      </c>
      <c r="B547" s="38" t="s">
        <v>23</v>
      </c>
      <c r="C547" s="39">
        <v>1217112</v>
      </c>
      <c r="D547" s="40">
        <v>1</v>
      </c>
      <c r="E547" s="41" t="s">
        <v>24</v>
      </c>
      <c r="F547" s="42">
        <v>112606155.95999998</v>
      </c>
      <c r="G547" s="42">
        <v>155568233.37550002</v>
      </c>
      <c r="H547" s="42">
        <v>278139997.00000006</v>
      </c>
      <c r="I547" s="42">
        <v>15039500</v>
      </c>
      <c r="J547" s="42">
        <f t="shared" ref="J547:J553" si="58">H547-I547</f>
        <v>263100497.00000006</v>
      </c>
      <c r="K547" s="43">
        <f t="shared" si="55"/>
        <v>5.4071691098781439E-2</v>
      </c>
    </row>
    <row r="548" spans="1:11" s="44" customFormat="1" ht="27.75" customHeight="1" x14ac:dyDescent="0.3">
      <c r="A548" s="38" t="s">
        <v>23</v>
      </c>
      <c r="B548" s="38" t="s">
        <v>23</v>
      </c>
      <c r="C548" s="39">
        <v>1217112</v>
      </c>
      <c r="D548" s="40">
        <v>2</v>
      </c>
      <c r="E548" s="41" t="s">
        <v>25</v>
      </c>
      <c r="F548" s="42">
        <v>10332772</v>
      </c>
      <c r="G548" s="42">
        <v>14410359.789999999</v>
      </c>
      <c r="H548" s="42">
        <v>20848435.000000004</v>
      </c>
      <c r="I548" s="42">
        <v>0</v>
      </c>
      <c r="J548" s="42">
        <f t="shared" si="58"/>
        <v>20848435.000000004</v>
      </c>
      <c r="K548" s="43">
        <f t="shared" si="55"/>
        <v>0</v>
      </c>
    </row>
    <row r="549" spans="1:11" s="44" customFormat="1" ht="27.75" customHeight="1" x14ac:dyDescent="0.3">
      <c r="A549" s="38" t="s">
        <v>23</v>
      </c>
      <c r="B549" s="38" t="s">
        <v>23</v>
      </c>
      <c r="C549" s="39">
        <v>1217112</v>
      </c>
      <c r="D549" s="40">
        <v>3</v>
      </c>
      <c r="E549" s="41" t="s">
        <v>26</v>
      </c>
      <c r="F549" s="42">
        <v>11953368</v>
      </c>
      <c r="G549" s="42">
        <v>57171165.830000006</v>
      </c>
      <c r="H549" s="42">
        <v>40345864.000000007</v>
      </c>
      <c r="I549" s="42">
        <v>0</v>
      </c>
      <c r="J549" s="42">
        <f t="shared" si="58"/>
        <v>40345864.000000007</v>
      </c>
      <c r="K549" s="43">
        <f t="shared" si="55"/>
        <v>0</v>
      </c>
    </row>
    <row r="550" spans="1:11" s="44" customFormat="1" ht="27.75" customHeight="1" x14ac:dyDescent="0.3">
      <c r="A550" s="38" t="s">
        <v>23</v>
      </c>
      <c r="B550" s="38" t="s">
        <v>23</v>
      </c>
      <c r="C550" s="39">
        <v>1217112</v>
      </c>
      <c r="D550" s="40">
        <v>4</v>
      </c>
      <c r="E550" s="41" t="s">
        <v>27</v>
      </c>
      <c r="F550" s="42">
        <v>25421983.999999996</v>
      </c>
      <c r="G550" s="42">
        <v>32410272.500000004</v>
      </c>
      <c r="H550" s="42">
        <v>77018407</v>
      </c>
      <c r="I550" s="42">
        <v>0</v>
      </c>
      <c r="J550" s="42">
        <f t="shared" si="58"/>
        <v>77018407</v>
      </c>
      <c r="K550" s="43">
        <f t="shared" si="55"/>
        <v>0</v>
      </c>
    </row>
    <row r="551" spans="1:11" s="44" customFormat="1" ht="27.75" customHeight="1" x14ac:dyDescent="0.3">
      <c r="A551" s="38" t="s">
        <v>23</v>
      </c>
      <c r="B551" s="38" t="s">
        <v>23</v>
      </c>
      <c r="C551" s="39">
        <v>1217112</v>
      </c>
      <c r="D551" s="40">
        <v>5</v>
      </c>
      <c r="E551" s="41" t="s">
        <v>28</v>
      </c>
      <c r="F551" s="42">
        <v>858538</v>
      </c>
      <c r="G551" s="42">
        <v>104412</v>
      </c>
      <c r="H551" s="42">
        <v>0</v>
      </c>
      <c r="I551" s="42">
        <v>0</v>
      </c>
      <c r="J551" s="42">
        <f t="shared" si="58"/>
        <v>0</v>
      </c>
      <c r="K551" s="43" t="e">
        <f t="shared" si="55"/>
        <v>#DIV/0!</v>
      </c>
    </row>
    <row r="552" spans="1:11" s="44" customFormat="1" ht="27.75" customHeight="1" x14ac:dyDescent="0.3">
      <c r="A552" s="38" t="s">
        <v>23</v>
      </c>
      <c r="B552" s="38" t="s">
        <v>23</v>
      </c>
      <c r="C552" s="39">
        <v>1217112</v>
      </c>
      <c r="D552" s="40">
        <v>7</v>
      </c>
      <c r="E552" s="41" t="s">
        <v>29</v>
      </c>
      <c r="F552" s="42">
        <v>9967468.0800000001</v>
      </c>
      <c r="G552" s="42">
        <v>8328000</v>
      </c>
      <c r="H552" s="42">
        <v>12259166.000000002</v>
      </c>
      <c r="I552" s="42">
        <v>0</v>
      </c>
      <c r="J552" s="42">
        <f t="shared" si="58"/>
        <v>12259166.000000002</v>
      </c>
      <c r="K552" s="43">
        <f t="shared" si="55"/>
        <v>0</v>
      </c>
    </row>
    <row r="553" spans="1:11" s="44" customFormat="1" ht="27.75" customHeight="1" x14ac:dyDescent="0.3">
      <c r="A553" s="38" t="s">
        <v>23</v>
      </c>
      <c r="B553" s="38" t="s">
        <v>23</v>
      </c>
      <c r="C553" s="39">
        <v>1217112</v>
      </c>
      <c r="D553" s="40">
        <v>9</v>
      </c>
      <c r="E553" s="41" t="s">
        <v>30</v>
      </c>
      <c r="F553" s="42">
        <v>165973488</v>
      </c>
      <c r="G553" s="42">
        <v>162698897.25</v>
      </c>
      <c r="H553" s="42">
        <v>179841265</v>
      </c>
      <c r="I553" s="42">
        <v>0</v>
      </c>
      <c r="J553" s="42">
        <f t="shared" si="58"/>
        <v>179841265</v>
      </c>
      <c r="K553" s="43">
        <f t="shared" si="55"/>
        <v>0</v>
      </c>
    </row>
    <row r="554" spans="1:11" s="7" customFormat="1" ht="27.75" customHeight="1" x14ac:dyDescent="0.3">
      <c r="A554" s="33" t="s">
        <v>21</v>
      </c>
      <c r="B554" s="33" t="s">
        <v>21</v>
      </c>
      <c r="C554" s="33" t="s">
        <v>21</v>
      </c>
      <c r="D554" s="34">
        <v>1217113</v>
      </c>
      <c r="E554" s="45" t="s">
        <v>104</v>
      </c>
      <c r="F554" s="46">
        <v>0</v>
      </c>
      <c r="G554" s="46">
        <v>400000000</v>
      </c>
      <c r="H554" s="46">
        <f>SUMIF($B$555:$B$561,"article",H555:H561)</f>
        <v>2996107040.2384996</v>
      </c>
      <c r="I554" s="46">
        <f>SUMIF($B$555:$B$561,"article",I555:I561)</f>
        <v>63455299</v>
      </c>
      <c r="J554" s="46">
        <f>SUMIF($B$555:$B$561,"article",J555:J561)</f>
        <v>2932651741.2384996</v>
      </c>
      <c r="K554" s="47">
        <f t="shared" si="55"/>
        <v>2.1179249655562626E-2</v>
      </c>
    </row>
    <row r="555" spans="1:11" s="44" customFormat="1" ht="27.75" customHeight="1" x14ac:dyDescent="0.3">
      <c r="A555" s="38" t="s">
        <v>23</v>
      </c>
      <c r="B555" s="38" t="s">
        <v>23</v>
      </c>
      <c r="C555" s="39">
        <v>1217113</v>
      </c>
      <c r="D555" s="40">
        <v>1</v>
      </c>
      <c r="E555" s="41" t="s">
        <v>24</v>
      </c>
      <c r="F555" s="42">
        <v>0</v>
      </c>
      <c r="G555" s="42">
        <v>140000000</v>
      </c>
      <c r="H555" s="42">
        <v>1986110377.5699999</v>
      </c>
      <c r="I555" s="42">
        <v>63455299</v>
      </c>
      <c r="J555" s="42">
        <f t="shared" ref="J555:J561" si="59">H555-I555</f>
        <v>1922655078.5699999</v>
      </c>
      <c r="K555" s="43">
        <f t="shared" si="55"/>
        <v>3.1949532974918225E-2</v>
      </c>
    </row>
    <row r="556" spans="1:11" s="44" customFormat="1" ht="27.75" customHeight="1" x14ac:dyDescent="0.3">
      <c r="A556" s="38" t="s">
        <v>23</v>
      </c>
      <c r="B556" s="38" t="s">
        <v>23</v>
      </c>
      <c r="C556" s="39">
        <v>1217113</v>
      </c>
      <c r="D556" s="40">
        <v>2</v>
      </c>
      <c r="E556" s="41" t="s">
        <v>25</v>
      </c>
      <c r="F556" s="42">
        <v>0</v>
      </c>
      <c r="G556" s="42">
        <v>20000000</v>
      </c>
      <c r="H556" s="42">
        <v>38720723.263000004</v>
      </c>
      <c r="I556" s="42">
        <v>0</v>
      </c>
      <c r="J556" s="42">
        <f t="shared" si="59"/>
        <v>38720723.263000004</v>
      </c>
      <c r="K556" s="43">
        <f t="shared" si="55"/>
        <v>0</v>
      </c>
    </row>
    <row r="557" spans="1:11" s="44" customFormat="1" ht="27.75" customHeight="1" x14ac:dyDescent="0.3">
      <c r="A557" s="38" t="s">
        <v>23</v>
      </c>
      <c r="B557" s="38" t="s">
        <v>23</v>
      </c>
      <c r="C557" s="39">
        <v>1217113</v>
      </c>
      <c r="D557" s="40">
        <v>3</v>
      </c>
      <c r="E557" s="41" t="s">
        <v>26</v>
      </c>
      <c r="F557" s="42">
        <v>0</v>
      </c>
      <c r="G557" s="42">
        <v>30000000</v>
      </c>
      <c r="H557" s="42">
        <v>390373873.9605</v>
      </c>
      <c r="I557" s="42">
        <v>0</v>
      </c>
      <c r="J557" s="42">
        <f t="shared" si="59"/>
        <v>390373873.9605</v>
      </c>
      <c r="K557" s="43">
        <f t="shared" si="55"/>
        <v>0</v>
      </c>
    </row>
    <row r="558" spans="1:11" s="44" customFormat="1" ht="27.75" customHeight="1" x14ac:dyDescent="0.3">
      <c r="A558" s="38" t="s">
        <v>23</v>
      </c>
      <c r="B558" s="38" t="s">
        <v>23</v>
      </c>
      <c r="C558" s="39">
        <v>1217113</v>
      </c>
      <c r="D558" s="40">
        <v>4</v>
      </c>
      <c r="E558" s="41" t="s">
        <v>27</v>
      </c>
      <c r="F558" s="42">
        <v>0</v>
      </c>
      <c r="G558" s="42">
        <v>30000000</v>
      </c>
      <c r="H558" s="42">
        <v>125853826.28999999</v>
      </c>
      <c r="I558" s="42">
        <v>0</v>
      </c>
      <c r="J558" s="42">
        <f t="shared" si="59"/>
        <v>125853826.28999999</v>
      </c>
      <c r="K558" s="43">
        <f t="shared" si="55"/>
        <v>0</v>
      </c>
    </row>
    <row r="559" spans="1:11" s="44" customFormat="1" ht="27.75" customHeight="1" x14ac:dyDescent="0.3">
      <c r="A559" s="38" t="s">
        <v>23</v>
      </c>
      <c r="B559" s="38" t="s">
        <v>23</v>
      </c>
      <c r="C559" s="39">
        <v>1217113</v>
      </c>
      <c r="D559" s="40">
        <v>5</v>
      </c>
      <c r="E559" s="41" t="s">
        <v>28</v>
      </c>
      <c r="F559" s="42">
        <v>0</v>
      </c>
      <c r="G559" s="42">
        <v>0</v>
      </c>
      <c r="H559" s="42">
        <v>0</v>
      </c>
      <c r="I559" s="42">
        <v>0</v>
      </c>
      <c r="J559" s="42">
        <f t="shared" si="59"/>
        <v>0</v>
      </c>
      <c r="K559" s="43">
        <f t="shared" si="55"/>
        <v>0</v>
      </c>
    </row>
    <row r="560" spans="1:11" s="44" customFormat="1" ht="27.75" customHeight="1" x14ac:dyDescent="0.3">
      <c r="A560" s="38" t="s">
        <v>23</v>
      </c>
      <c r="B560" s="38" t="s">
        <v>23</v>
      </c>
      <c r="C560" s="39">
        <v>1217113</v>
      </c>
      <c r="D560" s="40">
        <v>7</v>
      </c>
      <c r="E560" s="41" t="s">
        <v>29</v>
      </c>
      <c r="F560" s="42">
        <v>0</v>
      </c>
      <c r="G560" s="42">
        <v>0</v>
      </c>
      <c r="H560" s="42">
        <v>0</v>
      </c>
      <c r="I560" s="42">
        <v>0</v>
      </c>
      <c r="J560" s="42">
        <f t="shared" si="59"/>
        <v>0</v>
      </c>
      <c r="K560" s="43">
        <f t="shared" si="55"/>
        <v>0</v>
      </c>
    </row>
    <row r="561" spans="1:11" s="44" customFormat="1" ht="27.75" customHeight="1" x14ac:dyDescent="0.3">
      <c r="A561" s="38" t="s">
        <v>23</v>
      </c>
      <c r="B561" s="38" t="s">
        <v>23</v>
      </c>
      <c r="C561" s="39">
        <v>1217113</v>
      </c>
      <c r="D561" s="40">
        <v>9</v>
      </c>
      <c r="E561" s="41" t="s">
        <v>30</v>
      </c>
      <c r="F561" s="42">
        <v>0</v>
      </c>
      <c r="G561" s="42">
        <v>180000000</v>
      </c>
      <c r="H561" s="42">
        <v>455048239.15499997</v>
      </c>
      <c r="I561" s="42">
        <v>0</v>
      </c>
      <c r="J561" s="42">
        <f t="shared" si="59"/>
        <v>455048239.15499997</v>
      </c>
      <c r="K561" s="43">
        <f t="shared" si="55"/>
        <v>0</v>
      </c>
    </row>
    <row r="562" spans="1:11" s="7" customFormat="1" ht="27.75" customHeight="1" x14ac:dyDescent="0.3">
      <c r="A562" s="17" t="s">
        <v>14</v>
      </c>
      <c r="B562" s="17" t="s">
        <v>14</v>
      </c>
      <c r="C562" s="17" t="s">
        <v>14</v>
      </c>
      <c r="D562" s="13">
        <v>13</v>
      </c>
      <c r="E562" s="59" t="s">
        <v>105</v>
      </c>
      <c r="F562" s="60">
        <v>19602453349.912899</v>
      </c>
      <c r="G562" s="60">
        <v>21198297757.148792</v>
      </c>
      <c r="H562" s="60">
        <f>SUMIF($B$563:$B$709,"MIN",H563:H709)</f>
        <v>46751589253.97963</v>
      </c>
      <c r="I562" s="60">
        <f>SUMIF($B$563:$B$709,"MIN",I563:I709)</f>
        <v>4432164305.9200001</v>
      </c>
      <c r="J562" s="60">
        <f>SUMIF($B$563:$B$709,"MIN",J563:J709)</f>
        <v>42319424948.059631</v>
      </c>
      <c r="K562" s="61">
        <f t="shared" si="55"/>
        <v>9.4802430818813746E-2</v>
      </c>
    </row>
    <row r="563" spans="1:11" s="7" customFormat="1" ht="27.75" customHeight="1" x14ac:dyDescent="0.3">
      <c r="A563" s="22" t="s">
        <v>16</v>
      </c>
      <c r="B563" s="22" t="s">
        <v>16</v>
      </c>
      <c r="C563" s="22" t="s">
        <v>16</v>
      </c>
      <c r="D563" s="50">
        <v>1311</v>
      </c>
      <c r="E563" s="51" t="s">
        <v>106</v>
      </c>
      <c r="F563" s="52">
        <v>12558217123.860001</v>
      </c>
      <c r="G563" s="52">
        <v>13962338655.238792</v>
      </c>
      <c r="H563" s="52">
        <f>SUMIF($B$564:$B$600,"chap",H564:H600)</f>
        <v>29632670719.999992</v>
      </c>
      <c r="I563" s="52">
        <f>SUMIF($B$564:$B$600,"chap",I564:I600)</f>
        <v>3378387639.0100002</v>
      </c>
      <c r="J563" s="52">
        <f>SUMIF($B$564:$B$600,"chap",J564:J600)</f>
        <v>26254283080.989994</v>
      </c>
      <c r="K563" s="53">
        <f t="shared" si="55"/>
        <v>0.11400888130983831</v>
      </c>
    </row>
    <row r="564" spans="1:11" s="32" customFormat="1" ht="27.75" customHeight="1" x14ac:dyDescent="0.3">
      <c r="A564" s="27" t="s">
        <v>19</v>
      </c>
      <c r="B564" s="27" t="s">
        <v>19</v>
      </c>
      <c r="C564" s="27" t="s">
        <v>19</v>
      </c>
      <c r="D564" s="28">
        <v>13111</v>
      </c>
      <c r="E564" s="29" t="s">
        <v>20</v>
      </c>
      <c r="F564" s="30">
        <v>12558217123.860001</v>
      </c>
      <c r="G564" s="30">
        <v>13962338655.238792</v>
      </c>
      <c r="H564" s="30">
        <f>SUMIF($B$565:$B$600,"section",H565:H600)</f>
        <v>29632670719.999992</v>
      </c>
      <c r="I564" s="30">
        <f>SUMIF($B$565:$B$600,"section",I565:I600)</f>
        <v>3378387639.0100002</v>
      </c>
      <c r="J564" s="30">
        <f>SUMIF($B$565:$B$600,"section",J565:J600)</f>
        <v>26254283080.989994</v>
      </c>
      <c r="K564" s="31">
        <f t="shared" si="55"/>
        <v>0.11400888130983831</v>
      </c>
    </row>
    <row r="565" spans="1:11" s="7" customFormat="1" ht="27.75" customHeight="1" x14ac:dyDescent="0.3">
      <c r="A565" s="33" t="s">
        <v>21</v>
      </c>
      <c r="B565" s="33" t="s">
        <v>21</v>
      </c>
      <c r="C565" s="33" t="s">
        <v>21</v>
      </c>
      <c r="D565" s="34">
        <v>1311111</v>
      </c>
      <c r="E565" s="45" t="s">
        <v>22</v>
      </c>
      <c r="F565" s="46">
        <v>205099999.75999999</v>
      </c>
      <c r="G565" s="46">
        <v>217149165.648</v>
      </c>
      <c r="H565" s="46">
        <f>SUMIF($B$566:$B$572,"article",H566:H572)</f>
        <v>308656880.99999988</v>
      </c>
      <c r="I565" s="46">
        <f>SUMIF($B$566:$B$572,"article",I566:I572)</f>
        <v>4500700</v>
      </c>
      <c r="J565" s="46">
        <f>SUMIF($B$566:$B$572,"article",J566:J572)</f>
        <v>304156180.99999988</v>
      </c>
      <c r="K565" s="47">
        <f t="shared" si="55"/>
        <v>1.4581563791542369E-2</v>
      </c>
    </row>
    <row r="566" spans="1:11" s="44" customFormat="1" ht="27.75" customHeight="1" x14ac:dyDescent="0.3">
      <c r="A566" s="38" t="s">
        <v>23</v>
      </c>
      <c r="B566" s="38" t="s">
        <v>23</v>
      </c>
      <c r="C566" s="39">
        <v>1311111</v>
      </c>
      <c r="D566" s="40">
        <v>1</v>
      </c>
      <c r="E566" s="41" t="s">
        <v>24</v>
      </c>
      <c r="F566" s="42">
        <v>130000000.88000001</v>
      </c>
      <c r="G566" s="42">
        <v>159297995.148</v>
      </c>
      <c r="H566" s="42">
        <v>235014039.99999985</v>
      </c>
      <c r="I566" s="42">
        <v>4500700</v>
      </c>
      <c r="J566" s="42">
        <f t="shared" ref="J566:J572" si="60">H566-I566</f>
        <v>230513339.99999985</v>
      </c>
      <c r="K566" s="43">
        <f t="shared" si="55"/>
        <v>1.9150770736931305E-2</v>
      </c>
    </row>
    <row r="567" spans="1:11" s="44" customFormat="1" ht="27.75" customHeight="1" x14ac:dyDescent="0.3">
      <c r="A567" s="38" t="s">
        <v>23</v>
      </c>
      <c r="B567" s="38" t="s">
        <v>23</v>
      </c>
      <c r="C567" s="39">
        <v>1311111</v>
      </c>
      <c r="D567" s="40">
        <v>2</v>
      </c>
      <c r="E567" s="41" t="s">
        <v>25</v>
      </c>
      <c r="F567" s="42">
        <v>19999999.5</v>
      </c>
      <c r="G567" s="42">
        <v>43636849.5</v>
      </c>
      <c r="H567" s="42">
        <v>20650377.000000004</v>
      </c>
      <c r="I567" s="42">
        <v>0</v>
      </c>
      <c r="J567" s="42">
        <f t="shared" si="60"/>
        <v>20650377.000000004</v>
      </c>
      <c r="K567" s="43">
        <f t="shared" si="55"/>
        <v>0</v>
      </c>
    </row>
    <row r="568" spans="1:11" s="44" customFormat="1" ht="27.75" customHeight="1" x14ac:dyDescent="0.3">
      <c r="A568" s="38" t="s">
        <v>23</v>
      </c>
      <c r="B568" s="38" t="s">
        <v>23</v>
      </c>
      <c r="C568" s="39">
        <v>1311111</v>
      </c>
      <c r="D568" s="40">
        <v>3</v>
      </c>
      <c r="E568" s="41" t="s">
        <v>26</v>
      </c>
      <c r="F568" s="42">
        <v>10000000</v>
      </c>
      <c r="G568" s="42">
        <v>5198821</v>
      </c>
      <c r="H568" s="42">
        <v>46031943.000000015</v>
      </c>
      <c r="I568" s="42">
        <v>0</v>
      </c>
      <c r="J568" s="42">
        <f t="shared" si="60"/>
        <v>46031943.000000015</v>
      </c>
      <c r="K568" s="43">
        <f t="shared" si="55"/>
        <v>0</v>
      </c>
    </row>
    <row r="569" spans="1:11" s="44" customFormat="1" ht="27.75" customHeight="1" x14ac:dyDescent="0.3">
      <c r="A569" s="38" t="s">
        <v>23</v>
      </c>
      <c r="B569" s="38" t="s">
        <v>23</v>
      </c>
      <c r="C569" s="39">
        <v>1311111</v>
      </c>
      <c r="D569" s="40">
        <v>4</v>
      </c>
      <c r="E569" s="41" t="s">
        <v>27</v>
      </c>
      <c r="F569" s="42">
        <v>100000</v>
      </c>
      <c r="G569" s="42">
        <v>0</v>
      </c>
      <c r="H569" s="42">
        <v>6960521</v>
      </c>
      <c r="I569" s="42">
        <v>0</v>
      </c>
      <c r="J569" s="42">
        <f t="shared" si="60"/>
        <v>6960521</v>
      </c>
      <c r="K569" s="43">
        <f t="shared" si="55"/>
        <v>0</v>
      </c>
    </row>
    <row r="570" spans="1:11" s="44" customFormat="1" ht="27.75" customHeight="1" x14ac:dyDescent="0.3">
      <c r="A570" s="38" t="s">
        <v>23</v>
      </c>
      <c r="B570" s="38" t="s">
        <v>23</v>
      </c>
      <c r="C570" s="39">
        <v>1311111</v>
      </c>
      <c r="D570" s="40">
        <v>5</v>
      </c>
      <c r="E570" s="41" t="s">
        <v>28</v>
      </c>
      <c r="F570" s="42">
        <v>0</v>
      </c>
      <c r="G570" s="42">
        <v>0</v>
      </c>
      <c r="H570" s="42">
        <v>0</v>
      </c>
      <c r="I570" s="42">
        <v>0</v>
      </c>
      <c r="J570" s="42">
        <f t="shared" si="60"/>
        <v>0</v>
      </c>
      <c r="K570" s="43">
        <f t="shared" si="55"/>
        <v>0</v>
      </c>
    </row>
    <row r="571" spans="1:11" s="44" customFormat="1" ht="27.75" customHeight="1" x14ac:dyDescent="0.3">
      <c r="A571" s="38" t="s">
        <v>23</v>
      </c>
      <c r="B571" s="38" t="s">
        <v>23</v>
      </c>
      <c r="C571" s="39">
        <v>1311111</v>
      </c>
      <c r="D571" s="40">
        <v>7</v>
      </c>
      <c r="E571" s="41" t="s">
        <v>29</v>
      </c>
      <c r="F571" s="42">
        <v>24999999.579999998</v>
      </c>
      <c r="G571" s="42">
        <v>0</v>
      </c>
      <c r="H571" s="42">
        <v>0</v>
      </c>
      <c r="I571" s="42">
        <v>0</v>
      </c>
      <c r="J571" s="42">
        <f t="shared" si="60"/>
        <v>0</v>
      </c>
      <c r="K571" s="43">
        <f t="shared" si="55"/>
        <v>0</v>
      </c>
    </row>
    <row r="572" spans="1:11" s="44" customFormat="1" ht="27.75" customHeight="1" x14ac:dyDescent="0.3">
      <c r="A572" s="38" t="s">
        <v>23</v>
      </c>
      <c r="B572" s="38" t="s">
        <v>23</v>
      </c>
      <c r="C572" s="39">
        <v>1311111</v>
      </c>
      <c r="D572" s="40">
        <v>9</v>
      </c>
      <c r="E572" s="41" t="s">
        <v>30</v>
      </c>
      <c r="F572" s="42">
        <v>19999999.799999997</v>
      </c>
      <c r="G572" s="42">
        <v>9015500</v>
      </c>
      <c r="H572" s="42">
        <v>0</v>
      </c>
      <c r="I572" s="42">
        <v>0</v>
      </c>
      <c r="J572" s="42">
        <f t="shared" si="60"/>
        <v>0</v>
      </c>
      <c r="K572" s="43" t="e">
        <f t="shared" si="55"/>
        <v>#DIV/0!</v>
      </c>
    </row>
    <row r="573" spans="1:11" s="7" customFormat="1" ht="27.75" customHeight="1" x14ac:dyDescent="0.3">
      <c r="A573" s="33" t="s">
        <v>21</v>
      </c>
      <c r="B573" s="33" t="s">
        <v>21</v>
      </c>
      <c r="C573" s="33" t="s">
        <v>21</v>
      </c>
      <c r="D573" s="34">
        <v>1311112</v>
      </c>
      <c r="E573" s="45" t="s">
        <v>31</v>
      </c>
      <c r="F573" s="46">
        <v>11942217438.82</v>
      </c>
      <c r="G573" s="46">
        <v>13180991129.100792</v>
      </c>
      <c r="H573" s="46">
        <f>SUMIF($B$574:$B$580,"article",H574:H580)</f>
        <v>27855794174.999992</v>
      </c>
      <c r="I573" s="46">
        <f>SUMIF($B$574:$B$580,"article",I574:I580)</f>
        <v>3287265100</v>
      </c>
      <c r="J573" s="46">
        <f>SUMIF($B$574:$B$580,"article",J574:J580)</f>
        <v>24568529074.999992</v>
      </c>
      <c r="K573" s="47">
        <f t="shared" si="55"/>
        <v>0.11801010157341892</v>
      </c>
    </row>
    <row r="574" spans="1:11" s="44" customFormat="1" ht="27.75" customHeight="1" x14ac:dyDescent="0.3">
      <c r="A574" s="38" t="s">
        <v>23</v>
      </c>
      <c r="B574" s="38" t="s">
        <v>23</v>
      </c>
      <c r="C574" s="39">
        <v>1311112</v>
      </c>
      <c r="D574" s="40">
        <v>1</v>
      </c>
      <c r="E574" s="41" t="s">
        <v>24</v>
      </c>
      <c r="F574" s="42">
        <v>9717853950.7000008</v>
      </c>
      <c r="G574" s="42">
        <v>11324329369.503292</v>
      </c>
      <c r="H574" s="42">
        <v>22697933531.999992</v>
      </c>
      <c r="I574" s="42">
        <v>2710915100</v>
      </c>
      <c r="J574" s="42">
        <f t="shared" ref="J574:J580" si="61">H574-I574</f>
        <v>19987018431.999992</v>
      </c>
      <c r="K574" s="43">
        <f t="shared" si="55"/>
        <v>0.11943444526252131</v>
      </c>
    </row>
    <row r="575" spans="1:11" s="44" customFormat="1" ht="27.75" customHeight="1" x14ac:dyDescent="0.3">
      <c r="A575" s="38" t="s">
        <v>23</v>
      </c>
      <c r="B575" s="38" t="s">
        <v>23</v>
      </c>
      <c r="C575" s="39">
        <v>1311112</v>
      </c>
      <c r="D575" s="40">
        <v>2</v>
      </c>
      <c r="E575" s="41" t="s">
        <v>25</v>
      </c>
      <c r="F575" s="42">
        <v>888963487.92999995</v>
      </c>
      <c r="G575" s="42">
        <v>987423090.5825001</v>
      </c>
      <c r="H575" s="42">
        <v>1753212927</v>
      </c>
      <c r="I575" s="42">
        <v>0</v>
      </c>
      <c r="J575" s="42">
        <f t="shared" si="61"/>
        <v>1753212927</v>
      </c>
      <c r="K575" s="43">
        <f t="shared" si="55"/>
        <v>0</v>
      </c>
    </row>
    <row r="576" spans="1:11" s="44" customFormat="1" ht="27.75" customHeight="1" x14ac:dyDescent="0.3">
      <c r="A576" s="38" t="s">
        <v>23</v>
      </c>
      <c r="B576" s="38" t="s">
        <v>23</v>
      </c>
      <c r="C576" s="39">
        <v>1311112</v>
      </c>
      <c r="D576" s="40">
        <v>3</v>
      </c>
      <c r="E576" s="41" t="s">
        <v>26</v>
      </c>
      <c r="F576" s="42">
        <v>210000000.41</v>
      </c>
      <c r="G576" s="42">
        <v>116605361.015</v>
      </c>
      <c r="H576" s="42">
        <v>843038236.00000012</v>
      </c>
      <c r="I576" s="42">
        <v>0</v>
      </c>
      <c r="J576" s="42">
        <f t="shared" si="61"/>
        <v>843038236.00000012</v>
      </c>
      <c r="K576" s="43">
        <f t="shared" si="55"/>
        <v>0</v>
      </c>
    </row>
    <row r="577" spans="1:11" s="44" customFormat="1" ht="27.75" customHeight="1" x14ac:dyDescent="0.3">
      <c r="A577" s="38" t="s">
        <v>23</v>
      </c>
      <c r="B577" s="38" t="s">
        <v>23</v>
      </c>
      <c r="C577" s="39">
        <v>1311112</v>
      </c>
      <c r="D577" s="40">
        <v>4</v>
      </c>
      <c r="E577" s="41" t="s">
        <v>27</v>
      </c>
      <c r="F577" s="42">
        <v>100099999.88999999</v>
      </c>
      <c r="G577" s="42">
        <v>36583372</v>
      </c>
      <c r="H577" s="42">
        <v>329500164</v>
      </c>
      <c r="I577" s="42">
        <v>0</v>
      </c>
      <c r="J577" s="42">
        <f t="shared" si="61"/>
        <v>329500164</v>
      </c>
      <c r="K577" s="43">
        <f t="shared" si="55"/>
        <v>0</v>
      </c>
    </row>
    <row r="578" spans="1:11" s="44" customFormat="1" ht="27.75" customHeight="1" x14ac:dyDescent="0.3">
      <c r="A578" s="38" t="s">
        <v>23</v>
      </c>
      <c r="B578" s="38" t="s">
        <v>23</v>
      </c>
      <c r="C578" s="39">
        <v>1311112</v>
      </c>
      <c r="D578" s="40">
        <v>5</v>
      </c>
      <c r="E578" s="41" t="s">
        <v>28</v>
      </c>
      <c r="F578" s="42">
        <v>300000.40000000002</v>
      </c>
      <c r="G578" s="42">
        <v>28215</v>
      </c>
      <c r="H578" s="42">
        <v>109317</v>
      </c>
      <c r="I578" s="42">
        <v>0</v>
      </c>
      <c r="J578" s="42">
        <f t="shared" si="61"/>
        <v>109317</v>
      </c>
      <c r="K578" s="43">
        <f t="shared" si="55"/>
        <v>0</v>
      </c>
    </row>
    <row r="579" spans="1:11" s="44" customFormat="1" ht="27.75" customHeight="1" x14ac:dyDescent="0.3">
      <c r="A579" s="38" t="s">
        <v>23</v>
      </c>
      <c r="B579" s="38" t="s">
        <v>23</v>
      </c>
      <c r="C579" s="39">
        <v>1311112</v>
      </c>
      <c r="D579" s="40">
        <v>7</v>
      </c>
      <c r="E579" s="41" t="s">
        <v>29</v>
      </c>
      <c r="F579" s="42">
        <v>174999999.92000002</v>
      </c>
      <c r="G579" s="42">
        <v>26573675</v>
      </c>
      <c r="H579" s="42">
        <v>150000000</v>
      </c>
      <c r="I579" s="42">
        <v>0</v>
      </c>
      <c r="J579" s="42">
        <f t="shared" si="61"/>
        <v>150000000</v>
      </c>
      <c r="K579" s="43">
        <f t="shared" si="55"/>
        <v>0</v>
      </c>
    </row>
    <row r="580" spans="1:11" s="44" customFormat="1" ht="27.75" customHeight="1" x14ac:dyDescent="0.3">
      <c r="A580" s="38" t="s">
        <v>23</v>
      </c>
      <c r="B580" s="38" t="s">
        <v>23</v>
      </c>
      <c r="C580" s="39">
        <v>1311112</v>
      </c>
      <c r="D580" s="40">
        <v>9</v>
      </c>
      <c r="E580" s="41" t="s">
        <v>30</v>
      </c>
      <c r="F580" s="42">
        <v>849999999.56999993</v>
      </c>
      <c r="G580" s="42">
        <v>689448046</v>
      </c>
      <c r="H580" s="42">
        <v>2081999999</v>
      </c>
      <c r="I580" s="42">
        <v>576350000</v>
      </c>
      <c r="J580" s="42">
        <f t="shared" si="61"/>
        <v>1505649999</v>
      </c>
      <c r="K580" s="43">
        <f t="shared" ref="K580:K643" si="62">IF(G580&lt;&gt;0,I580/H580,0)</f>
        <v>0.27682516824055003</v>
      </c>
    </row>
    <row r="581" spans="1:11" s="7" customFormat="1" ht="27.75" customHeight="1" x14ac:dyDescent="0.3">
      <c r="A581" s="33" t="s">
        <v>21</v>
      </c>
      <c r="B581" s="33" t="s">
        <v>21</v>
      </c>
      <c r="C581" s="33" t="s">
        <v>21</v>
      </c>
      <c r="D581" s="34">
        <v>1311115</v>
      </c>
      <c r="E581" s="45" t="s">
        <v>107</v>
      </c>
      <c r="F581" s="46">
        <v>19999999.920000002</v>
      </c>
      <c r="G581" s="46">
        <v>20371585.120000001</v>
      </c>
      <c r="H581" s="46">
        <f>SUMIF($B$582:$B$588,"article",H582:H588)</f>
        <v>52192841.000000007</v>
      </c>
      <c r="I581" s="46">
        <f>SUMIF($B$582:$B$588,"article",I582:I588)</f>
        <v>2419200</v>
      </c>
      <c r="J581" s="46">
        <f>SUMIF($B$582:$B$588,"article",J582:J588)</f>
        <v>49773641.000000007</v>
      </c>
      <c r="K581" s="47">
        <f t="shared" si="62"/>
        <v>4.6351184446924432E-2</v>
      </c>
    </row>
    <row r="582" spans="1:11" s="44" customFormat="1" ht="27.75" customHeight="1" x14ac:dyDescent="0.3">
      <c r="A582" s="38" t="s">
        <v>23</v>
      </c>
      <c r="B582" s="38" t="s">
        <v>23</v>
      </c>
      <c r="C582" s="39">
        <v>1311115</v>
      </c>
      <c r="D582" s="40">
        <v>1</v>
      </c>
      <c r="E582" s="41" t="s">
        <v>24</v>
      </c>
      <c r="F582" s="42">
        <v>15675999.92</v>
      </c>
      <c r="G582" s="42">
        <v>15118971.440000001</v>
      </c>
      <c r="H582" s="42">
        <v>36251249.000000007</v>
      </c>
      <c r="I582" s="42">
        <v>2419200</v>
      </c>
      <c r="J582" s="42">
        <f t="shared" ref="J582:J588" si="63">H582-I582</f>
        <v>33832049.000000007</v>
      </c>
      <c r="K582" s="43">
        <f t="shared" si="62"/>
        <v>6.6734252383966117E-2</v>
      </c>
    </row>
    <row r="583" spans="1:11" s="44" customFormat="1" ht="27.75" customHeight="1" x14ac:dyDescent="0.3">
      <c r="A583" s="38" t="s">
        <v>23</v>
      </c>
      <c r="B583" s="38" t="s">
        <v>23</v>
      </c>
      <c r="C583" s="39">
        <v>1311115</v>
      </c>
      <c r="D583" s="40">
        <v>2</v>
      </c>
      <c r="E583" s="41" t="s">
        <v>25</v>
      </c>
      <c r="F583" s="42">
        <v>4324000</v>
      </c>
      <c r="G583" s="42">
        <v>5252613.68</v>
      </c>
      <c r="H583" s="42">
        <v>15941592</v>
      </c>
      <c r="I583" s="42">
        <v>0</v>
      </c>
      <c r="J583" s="42">
        <f t="shared" si="63"/>
        <v>15941592</v>
      </c>
      <c r="K583" s="43">
        <f t="shared" si="62"/>
        <v>0</v>
      </c>
    </row>
    <row r="584" spans="1:11" s="44" customFormat="1" ht="27.75" customHeight="1" x14ac:dyDescent="0.3">
      <c r="A584" s="38" t="s">
        <v>23</v>
      </c>
      <c r="B584" s="38" t="s">
        <v>23</v>
      </c>
      <c r="C584" s="39">
        <v>1311115</v>
      </c>
      <c r="D584" s="40">
        <v>3</v>
      </c>
      <c r="E584" s="41" t="s">
        <v>26</v>
      </c>
      <c r="F584" s="42">
        <v>0</v>
      </c>
      <c r="G584" s="42">
        <v>0</v>
      </c>
      <c r="H584" s="42">
        <v>0</v>
      </c>
      <c r="I584" s="42">
        <v>0</v>
      </c>
      <c r="J584" s="42">
        <f t="shared" si="63"/>
        <v>0</v>
      </c>
      <c r="K584" s="43">
        <f t="shared" si="62"/>
        <v>0</v>
      </c>
    </row>
    <row r="585" spans="1:11" s="44" customFormat="1" ht="27.75" customHeight="1" x14ac:dyDescent="0.3">
      <c r="A585" s="38" t="s">
        <v>23</v>
      </c>
      <c r="B585" s="38" t="s">
        <v>23</v>
      </c>
      <c r="C585" s="39">
        <v>1311115</v>
      </c>
      <c r="D585" s="40">
        <v>4</v>
      </c>
      <c r="E585" s="41" t="s">
        <v>27</v>
      </c>
      <c r="F585" s="42">
        <v>0</v>
      </c>
      <c r="G585" s="42">
        <v>0</v>
      </c>
      <c r="H585" s="42">
        <v>0</v>
      </c>
      <c r="I585" s="42">
        <v>0</v>
      </c>
      <c r="J585" s="42">
        <f t="shared" si="63"/>
        <v>0</v>
      </c>
      <c r="K585" s="43">
        <f t="shared" si="62"/>
        <v>0</v>
      </c>
    </row>
    <row r="586" spans="1:11" s="44" customFormat="1" ht="27.75" customHeight="1" x14ac:dyDescent="0.3">
      <c r="A586" s="38" t="s">
        <v>23</v>
      </c>
      <c r="B586" s="38" t="s">
        <v>23</v>
      </c>
      <c r="C586" s="39">
        <v>1311115</v>
      </c>
      <c r="D586" s="40">
        <v>5</v>
      </c>
      <c r="E586" s="41" t="s">
        <v>28</v>
      </c>
      <c r="F586" s="42">
        <v>0</v>
      </c>
      <c r="G586" s="42">
        <v>0</v>
      </c>
      <c r="H586" s="42">
        <v>0</v>
      </c>
      <c r="I586" s="42">
        <v>0</v>
      </c>
      <c r="J586" s="42">
        <f t="shared" si="63"/>
        <v>0</v>
      </c>
      <c r="K586" s="43">
        <f t="shared" si="62"/>
        <v>0</v>
      </c>
    </row>
    <row r="587" spans="1:11" s="44" customFormat="1" ht="27.75" customHeight="1" x14ac:dyDescent="0.3">
      <c r="A587" s="38" t="s">
        <v>23</v>
      </c>
      <c r="B587" s="38" t="s">
        <v>23</v>
      </c>
      <c r="C587" s="39">
        <v>1311115</v>
      </c>
      <c r="D587" s="40">
        <v>7</v>
      </c>
      <c r="E587" s="41" t="s">
        <v>29</v>
      </c>
      <c r="F587" s="42">
        <v>0</v>
      </c>
      <c r="G587" s="42">
        <v>0</v>
      </c>
      <c r="H587" s="42">
        <v>0</v>
      </c>
      <c r="I587" s="42">
        <v>0</v>
      </c>
      <c r="J587" s="42">
        <f t="shared" si="63"/>
        <v>0</v>
      </c>
      <c r="K587" s="43">
        <f t="shared" si="62"/>
        <v>0</v>
      </c>
    </row>
    <row r="588" spans="1:11" s="44" customFormat="1" ht="27.75" customHeight="1" x14ac:dyDescent="0.3">
      <c r="A588" s="38" t="s">
        <v>23</v>
      </c>
      <c r="B588" s="38" t="s">
        <v>23</v>
      </c>
      <c r="C588" s="39">
        <v>1311115</v>
      </c>
      <c r="D588" s="40">
        <v>9</v>
      </c>
      <c r="E588" s="41" t="s">
        <v>30</v>
      </c>
      <c r="F588" s="42">
        <v>0</v>
      </c>
      <c r="G588" s="42">
        <v>0</v>
      </c>
      <c r="H588" s="42">
        <v>0</v>
      </c>
      <c r="I588" s="42">
        <v>0</v>
      </c>
      <c r="J588" s="42">
        <f t="shared" si="63"/>
        <v>0</v>
      </c>
      <c r="K588" s="43">
        <f t="shared" si="62"/>
        <v>0</v>
      </c>
    </row>
    <row r="589" spans="1:11" s="7" customFormat="1" ht="27.75" customHeight="1" x14ac:dyDescent="0.3">
      <c r="A589" s="33" t="s">
        <v>21</v>
      </c>
      <c r="B589" s="33" t="s">
        <v>21</v>
      </c>
      <c r="C589" s="33" t="s">
        <v>21</v>
      </c>
      <c r="D589" s="34">
        <v>1311117</v>
      </c>
      <c r="E589" s="45" t="s">
        <v>108</v>
      </c>
      <c r="F589" s="46">
        <v>319390010</v>
      </c>
      <c r="G589" s="46">
        <v>469595750.48000002</v>
      </c>
      <c r="H589" s="46">
        <f>SUMIF($B$590:$B$596,"article",H590:H596)</f>
        <v>1255577115.9999995</v>
      </c>
      <c r="I589" s="46">
        <f>SUMIF($B$590:$B$596,"article",I590:I596)</f>
        <v>78185300</v>
      </c>
      <c r="J589" s="46">
        <f>SUMIF($B$590:$B$596,"article",J590:J596)</f>
        <v>1177391815.9999995</v>
      </c>
      <c r="K589" s="47">
        <f t="shared" si="62"/>
        <v>6.2270408566446056E-2</v>
      </c>
    </row>
    <row r="590" spans="1:11" s="44" customFormat="1" ht="27.75" customHeight="1" x14ac:dyDescent="0.3">
      <c r="A590" s="38" t="s">
        <v>23</v>
      </c>
      <c r="B590" s="38" t="s">
        <v>23</v>
      </c>
      <c r="C590" s="39">
        <v>1311117</v>
      </c>
      <c r="D590" s="40">
        <v>1</v>
      </c>
      <c r="E590" s="41" t="s">
        <v>24</v>
      </c>
      <c r="F590" s="42">
        <v>262068010</v>
      </c>
      <c r="G590" s="42">
        <v>418257256.38</v>
      </c>
      <c r="H590" s="42">
        <v>1081011524.9999995</v>
      </c>
      <c r="I590" s="42">
        <v>78185300</v>
      </c>
      <c r="J590" s="42">
        <f t="shared" ref="J590:J596" si="64">H590-I590</f>
        <v>1002826224.9999995</v>
      </c>
      <c r="K590" s="43">
        <f t="shared" si="62"/>
        <v>7.2326055913233711E-2</v>
      </c>
    </row>
    <row r="591" spans="1:11" s="44" customFormat="1" ht="27.75" customHeight="1" x14ac:dyDescent="0.3">
      <c r="A591" s="38" t="s">
        <v>23</v>
      </c>
      <c r="B591" s="38" t="s">
        <v>23</v>
      </c>
      <c r="C591" s="39">
        <v>1311117</v>
      </c>
      <c r="D591" s="40">
        <v>2</v>
      </c>
      <c r="E591" s="41" t="s">
        <v>25</v>
      </c>
      <c r="F591" s="42">
        <v>57322000</v>
      </c>
      <c r="G591" s="42">
        <v>51338494.099999994</v>
      </c>
      <c r="H591" s="42">
        <v>174565590.99999994</v>
      </c>
      <c r="I591" s="42">
        <v>0</v>
      </c>
      <c r="J591" s="42">
        <f t="shared" si="64"/>
        <v>174565590.99999994</v>
      </c>
      <c r="K591" s="43">
        <f t="shared" si="62"/>
        <v>0</v>
      </c>
    </row>
    <row r="592" spans="1:11" s="44" customFormat="1" ht="27.75" customHeight="1" x14ac:dyDescent="0.3">
      <c r="A592" s="38" t="s">
        <v>23</v>
      </c>
      <c r="B592" s="38" t="s">
        <v>23</v>
      </c>
      <c r="C592" s="39">
        <v>1311117</v>
      </c>
      <c r="D592" s="40">
        <v>3</v>
      </c>
      <c r="E592" s="41" t="s">
        <v>26</v>
      </c>
      <c r="F592" s="42">
        <v>0</v>
      </c>
      <c r="G592" s="42">
        <v>0</v>
      </c>
      <c r="H592" s="42">
        <v>0</v>
      </c>
      <c r="I592" s="42">
        <v>0</v>
      </c>
      <c r="J592" s="42">
        <f t="shared" si="64"/>
        <v>0</v>
      </c>
      <c r="K592" s="43">
        <f t="shared" si="62"/>
        <v>0</v>
      </c>
    </row>
    <row r="593" spans="1:11" s="44" customFormat="1" ht="27.75" customHeight="1" x14ac:dyDescent="0.3">
      <c r="A593" s="38" t="s">
        <v>23</v>
      </c>
      <c r="B593" s="38" t="s">
        <v>23</v>
      </c>
      <c r="C593" s="39">
        <v>1311117</v>
      </c>
      <c r="D593" s="40">
        <v>4</v>
      </c>
      <c r="E593" s="41" t="s">
        <v>27</v>
      </c>
      <c r="F593" s="42">
        <v>0</v>
      </c>
      <c r="G593" s="42">
        <v>0</v>
      </c>
      <c r="H593" s="42">
        <v>0</v>
      </c>
      <c r="I593" s="42">
        <v>0</v>
      </c>
      <c r="J593" s="42">
        <f t="shared" si="64"/>
        <v>0</v>
      </c>
      <c r="K593" s="43">
        <f t="shared" si="62"/>
        <v>0</v>
      </c>
    </row>
    <row r="594" spans="1:11" s="44" customFormat="1" ht="27.75" customHeight="1" x14ac:dyDescent="0.3">
      <c r="A594" s="38" t="s">
        <v>23</v>
      </c>
      <c r="B594" s="38" t="s">
        <v>23</v>
      </c>
      <c r="C594" s="39">
        <v>1311117</v>
      </c>
      <c r="D594" s="40">
        <v>5</v>
      </c>
      <c r="E594" s="41" t="s">
        <v>28</v>
      </c>
      <c r="F594" s="42">
        <v>0</v>
      </c>
      <c r="G594" s="42">
        <v>0</v>
      </c>
      <c r="H594" s="42">
        <v>0</v>
      </c>
      <c r="I594" s="42">
        <v>0</v>
      </c>
      <c r="J594" s="42">
        <f t="shared" si="64"/>
        <v>0</v>
      </c>
      <c r="K594" s="43">
        <f t="shared" si="62"/>
        <v>0</v>
      </c>
    </row>
    <row r="595" spans="1:11" s="44" customFormat="1" ht="27.75" customHeight="1" x14ac:dyDescent="0.3">
      <c r="A595" s="38" t="s">
        <v>23</v>
      </c>
      <c r="B595" s="38" t="s">
        <v>23</v>
      </c>
      <c r="C595" s="39">
        <v>1311117</v>
      </c>
      <c r="D595" s="40">
        <v>7</v>
      </c>
      <c r="E595" s="41" t="s">
        <v>29</v>
      </c>
      <c r="F595" s="42">
        <v>0</v>
      </c>
      <c r="G595" s="42">
        <v>0</v>
      </c>
      <c r="H595" s="42">
        <v>0</v>
      </c>
      <c r="I595" s="42">
        <v>0</v>
      </c>
      <c r="J595" s="42">
        <f t="shared" si="64"/>
        <v>0</v>
      </c>
      <c r="K595" s="43">
        <f t="shared" si="62"/>
        <v>0</v>
      </c>
    </row>
    <row r="596" spans="1:11" s="44" customFormat="1" ht="27.75" customHeight="1" x14ac:dyDescent="0.3">
      <c r="A596" s="38" t="s">
        <v>23</v>
      </c>
      <c r="B596" s="38" t="s">
        <v>23</v>
      </c>
      <c r="C596" s="39">
        <v>1311117</v>
      </c>
      <c r="D596" s="40">
        <v>9</v>
      </c>
      <c r="E596" s="41" t="s">
        <v>30</v>
      </c>
      <c r="F596" s="42">
        <v>0</v>
      </c>
      <c r="G596" s="42">
        <v>0</v>
      </c>
      <c r="H596" s="42">
        <v>0</v>
      </c>
      <c r="I596" s="42">
        <v>0</v>
      </c>
      <c r="J596" s="42">
        <f t="shared" si="64"/>
        <v>0</v>
      </c>
      <c r="K596" s="43">
        <f t="shared" si="62"/>
        <v>0</v>
      </c>
    </row>
    <row r="597" spans="1:11" s="7" customFormat="1" ht="27.75" customHeight="1" x14ac:dyDescent="0.3">
      <c r="A597" s="33" t="s">
        <v>21</v>
      </c>
      <c r="B597" s="33" t="s">
        <v>21</v>
      </c>
      <c r="C597" s="33" t="s">
        <v>21</v>
      </c>
      <c r="D597" s="34">
        <v>1311118</v>
      </c>
      <c r="E597" s="45" t="s">
        <v>109</v>
      </c>
      <c r="F597" s="46">
        <v>71509675.359999999</v>
      </c>
      <c r="G597" s="46">
        <v>74231024.889999986</v>
      </c>
      <c r="H597" s="46">
        <f>SUMIF($B$598:$B$600,"article",H598:H600)</f>
        <v>160449707</v>
      </c>
      <c r="I597" s="46">
        <f>SUMIF($B$598:$B$600,"article",I598:I600)</f>
        <v>6017339.0099999998</v>
      </c>
      <c r="J597" s="46">
        <f>SUMIF($B$598:$B$600,"article",J598:J600)</f>
        <v>154432367.99000001</v>
      </c>
      <c r="K597" s="47">
        <f t="shared" si="62"/>
        <v>3.7502960413632914E-2</v>
      </c>
    </row>
    <row r="598" spans="1:11" s="44" customFormat="1" ht="27.75" customHeight="1" x14ac:dyDescent="0.3">
      <c r="A598" s="38" t="s">
        <v>23</v>
      </c>
      <c r="B598" s="38" t="s">
        <v>23</v>
      </c>
      <c r="C598" s="39">
        <v>1311118</v>
      </c>
      <c r="D598" s="40">
        <v>1</v>
      </c>
      <c r="E598" s="41" t="s">
        <v>24</v>
      </c>
      <c r="F598" s="42">
        <v>20000000</v>
      </c>
      <c r="G598" s="42">
        <v>18703149.979999997</v>
      </c>
      <c r="H598" s="42">
        <v>47796176</v>
      </c>
      <c r="I598" s="42">
        <v>1489560</v>
      </c>
      <c r="J598" s="42">
        <f>H598-I598</f>
        <v>46306616</v>
      </c>
      <c r="K598" s="43">
        <f t="shared" si="62"/>
        <v>3.116483628313696E-2</v>
      </c>
    </row>
    <row r="599" spans="1:11" s="44" customFormat="1" ht="27.75" customHeight="1" x14ac:dyDescent="0.3">
      <c r="A599" s="38" t="s">
        <v>23</v>
      </c>
      <c r="B599" s="38" t="s">
        <v>23</v>
      </c>
      <c r="C599" s="39">
        <v>1311118</v>
      </c>
      <c r="D599" s="40">
        <v>2</v>
      </c>
      <c r="E599" s="41" t="s">
        <v>25</v>
      </c>
      <c r="F599" s="42">
        <v>51509675.359999999</v>
      </c>
      <c r="G599" s="42">
        <v>55527874.909999996</v>
      </c>
      <c r="H599" s="42">
        <v>112653531</v>
      </c>
      <c r="I599" s="42">
        <v>4527779.01</v>
      </c>
      <c r="J599" s="42">
        <f>H599-I599</f>
        <v>108125751.98999999</v>
      </c>
      <c r="K599" s="43">
        <f t="shared" si="62"/>
        <v>4.0192073606640878E-2</v>
      </c>
    </row>
    <row r="600" spans="1:11" s="44" customFormat="1" ht="27.75" customHeight="1" x14ac:dyDescent="0.3">
      <c r="A600" s="38" t="s">
        <v>23</v>
      </c>
      <c r="B600" s="38" t="s">
        <v>23</v>
      </c>
      <c r="C600" s="39">
        <v>1311118</v>
      </c>
      <c r="D600" s="40">
        <v>7</v>
      </c>
      <c r="E600" s="41" t="s">
        <v>29</v>
      </c>
      <c r="F600" s="42">
        <v>0</v>
      </c>
      <c r="G600" s="42">
        <v>0</v>
      </c>
      <c r="H600" s="42">
        <v>0</v>
      </c>
      <c r="I600" s="42">
        <v>0</v>
      </c>
      <c r="J600" s="42">
        <f>H600-I600</f>
        <v>0</v>
      </c>
      <c r="K600" s="43">
        <f t="shared" si="62"/>
        <v>0</v>
      </c>
    </row>
    <row r="601" spans="1:11" s="7" customFormat="1" ht="27.75" customHeight="1" x14ac:dyDescent="0.3">
      <c r="A601" s="22" t="s">
        <v>16</v>
      </c>
      <c r="B601" s="22" t="s">
        <v>16</v>
      </c>
      <c r="C601" s="22" t="s">
        <v>16</v>
      </c>
      <c r="D601" s="50">
        <v>1312</v>
      </c>
      <c r="E601" s="51" t="s">
        <v>110</v>
      </c>
      <c r="F601" s="52">
        <v>1117593398.375</v>
      </c>
      <c r="G601" s="52">
        <v>1098582949.1590004</v>
      </c>
      <c r="H601" s="52">
        <f>SUMIF($B$602:$B$645,"chap",H602:H645)</f>
        <v>2233376479.4278502</v>
      </c>
      <c r="I601" s="52">
        <f>SUMIF($B$602:$B$645,"chap",I602:I645)</f>
        <v>211027151.87999997</v>
      </c>
      <c r="J601" s="52">
        <f>SUMIF($B$602:$B$645,"chap",J602:J645)</f>
        <v>2022349327.5478501</v>
      </c>
      <c r="K601" s="53">
        <f t="shared" si="62"/>
        <v>9.4487944072045221E-2</v>
      </c>
    </row>
    <row r="602" spans="1:11" s="32" customFormat="1" ht="27.75" customHeight="1" x14ac:dyDescent="0.3">
      <c r="A602" s="27" t="s">
        <v>19</v>
      </c>
      <c r="B602" s="27" t="s">
        <v>19</v>
      </c>
      <c r="C602" s="27" t="s">
        <v>19</v>
      </c>
      <c r="D602" s="28">
        <v>13121</v>
      </c>
      <c r="E602" s="29" t="s">
        <v>20</v>
      </c>
      <c r="F602" s="30">
        <v>1117593398.375</v>
      </c>
      <c r="G602" s="30">
        <v>1098582949.1590004</v>
      </c>
      <c r="H602" s="30">
        <f>SUMIF($B$603:$B$645,"section",H603:H645)</f>
        <v>2233376479.4278502</v>
      </c>
      <c r="I602" s="30">
        <f>SUMIF($B$603:$B$645,"section",I603:I645)</f>
        <v>211027151.87999997</v>
      </c>
      <c r="J602" s="30">
        <f>SUMIF($B$603:$B$645,"section",J603:J645)</f>
        <v>2022349327.5478501</v>
      </c>
      <c r="K602" s="31">
        <f t="shared" si="62"/>
        <v>9.4487944072045221E-2</v>
      </c>
    </row>
    <row r="603" spans="1:11" s="7" customFormat="1" ht="27.75" customHeight="1" x14ac:dyDescent="0.3">
      <c r="A603" s="33" t="s">
        <v>21</v>
      </c>
      <c r="B603" s="33" t="s">
        <v>21</v>
      </c>
      <c r="C603" s="33" t="s">
        <v>21</v>
      </c>
      <c r="D603" s="34">
        <v>1312111</v>
      </c>
      <c r="E603" s="45" t="s">
        <v>22</v>
      </c>
      <c r="F603" s="46">
        <v>141836316.06099996</v>
      </c>
      <c r="G603" s="46">
        <v>113914724.45500003</v>
      </c>
      <c r="H603" s="46">
        <f>SUMIF($B$604:$B$610,"article",H604:H610)</f>
        <v>171641707.75795007</v>
      </c>
      <c r="I603" s="46">
        <f>SUMIF($B$604:$B$610,"article",I604:I610)</f>
        <v>17096683.329999998</v>
      </c>
      <c r="J603" s="46">
        <f>SUMIF($B$604:$B$610,"article",J604:J610)</f>
        <v>154545024.42795005</v>
      </c>
      <c r="K603" s="47">
        <f t="shared" si="62"/>
        <v>9.9606812081535684E-2</v>
      </c>
    </row>
    <row r="604" spans="1:11" s="44" customFormat="1" ht="27.75" customHeight="1" x14ac:dyDescent="0.3">
      <c r="A604" s="38" t="s">
        <v>23</v>
      </c>
      <c r="B604" s="38" t="s">
        <v>23</v>
      </c>
      <c r="C604" s="39">
        <v>1312111</v>
      </c>
      <c r="D604" s="40">
        <v>1</v>
      </c>
      <c r="E604" s="41" t="s">
        <v>24</v>
      </c>
      <c r="F604" s="42">
        <v>109482430.73999998</v>
      </c>
      <c r="G604" s="42">
        <v>107414316.95500003</v>
      </c>
      <c r="H604" s="42">
        <v>167658091.90500006</v>
      </c>
      <c r="I604" s="42">
        <v>17096683.329999998</v>
      </c>
      <c r="J604" s="42">
        <f t="shared" ref="J604:J610" si="65">H604-I604</f>
        <v>150561408.57500005</v>
      </c>
      <c r="K604" s="65">
        <f t="shared" si="62"/>
        <v>0.10197350533899358</v>
      </c>
    </row>
    <row r="605" spans="1:11" s="44" customFormat="1" ht="27.75" customHeight="1" x14ac:dyDescent="0.3">
      <c r="A605" s="38" t="s">
        <v>23</v>
      </c>
      <c r="B605" s="38" t="s">
        <v>23</v>
      </c>
      <c r="C605" s="39">
        <v>1312111</v>
      </c>
      <c r="D605" s="40">
        <v>2</v>
      </c>
      <c r="E605" s="41" t="s">
        <v>25</v>
      </c>
      <c r="F605" s="42">
        <v>3736572.99</v>
      </c>
      <c r="G605" s="42">
        <v>134460</v>
      </c>
      <c r="H605" s="42">
        <v>3850022.9999999995</v>
      </c>
      <c r="I605" s="42">
        <v>0</v>
      </c>
      <c r="J605" s="42">
        <f t="shared" si="65"/>
        <v>3850022.9999999995</v>
      </c>
      <c r="K605" s="66">
        <f t="shared" si="62"/>
        <v>0</v>
      </c>
    </row>
    <row r="606" spans="1:11" s="44" customFormat="1" ht="27.75" customHeight="1" x14ac:dyDescent="0.3">
      <c r="A606" s="38" t="s">
        <v>23</v>
      </c>
      <c r="B606" s="38" t="s">
        <v>23</v>
      </c>
      <c r="C606" s="39">
        <v>1312111</v>
      </c>
      <c r="D606" s="40">
        <v>3</v>
      </c>
      <c r="E606" s="41" t="s">
        <v>26</v>
      </c>
      <c r="F606" s="42">
        <v>4009140.05</v>
      </c>
      <c r="G606" s="42">
        <v>515947.5</v>
      </c>
      <c r="H606" s="42">
        <v>133592.82295000003</v>
      </c>
      <c r="I606" s="42">
        <v>0</v>
      </c>
      <c r="J606" s="42">
        <f t="shared" si="65"/>
        <v>133592.82295000003</v>
      </c>
      <c r="K606" s="66">
        <f t="shared" si="62"/>
        <v>0</v>
      </c>
    </row>
    <row r="607" spans="1:11" s="44" customFormat="1" ht="27.75" customHeight="1" x14ac:dyDescent="0.3">
      <c r="A607" s="38" t="s">
        <v>23</v>
      </c>
      <c r="B607" s="38" t="s">
        <v>23</v>
      </c>
      <c r="C607" s="39">
        <v>1312111</v>
      </c>
      <c r="D607" s="40">
        <v>4</v>
      </c>
      <c r="E607" s="41" t="s">
        <v>27</v>
      </c>
      <c r="F607" s="42">
        <v>0</v>
      </c>
      <c r="G607" s="42">
        <v>0</v>
      </c>
      <c r="H607" s="42">
        <v>0</v>
      </c>
      <c r="I607" s="42">
        <v>0</v>
      </c>
      <c r="J607" s="42">
        <f t="shared" si="65"/>
        <v>0</v>
      </c>
      <c r="K607" s="66">
        <f t="shared" si="62"/>
        <v>0</v>
      </c>
    </row>
    <row r="608" spans="1:11" s="44" customFormat="1" ht="27.75" customHeight="1" x14ac:dyDescent="0.3">
      <c r="A608" s="38" t="s">
        <v>23</v>
      </c>
      <c r="B608" s="38" t="s">
        <v>23</v>
      </c>
      <c r="C608" s="39">
        <v>1312111</v>
      </c>
      <c r="D608" s="40">
        <v>5</v>
      </c>
      <c r="E608" s="41" t="s">
        <v>28</v>
      </c>
      <c r="F608" s="42">
        <v>0</v>
      </c>
      <c r="G608" s="42">
        <v>0</v>
      </c>
      <c r="H608" s="42">
        <v>0</v>
      </c>
      <c r="I608" s="42">
        <v>0</v>
      </c>
      <c r="J608" s="42">
        <f t="shared" si="65"/>
        <v>0</v>
      </c>
      <c r="K608" s="66">
        <f t="shared" si="62"/>
        <v>0</v>
      </c>
    </row>
    <row r="609" spans="1:11" s="44" customFormat="1" ht="27.75" customHeight="1" x14ac:dyDescent="0.3">
      <c r="A609" s="38" t="s">
        <v>23</v>
      </c>
      <c r="B609" s="38" t="s">
        <v>23</v>
      </c>
      <c r="C609" s="39">
        <v>1312111</v>
      </c>
      <c r="D609" s="40">
        <v>7</v>
      </c>
      <c r="E609" s="41" t="s">
        <v>29</v>
      </c>
      <c r="F609" s="42">
        <v>1000000</v>
      </c>
      <c r="G609" s="42">
        <v>0</v>
      </c>
      <c r="H609" s="42">
        <v>0</v>
      </c>
      <c r="I609" s="42">
        <v>0</v>
      </c>
      <c r="J609" s="42">
        <f t="shared" si="65"/>
        <v>0</v>
      </c>
      <c r="K609" s="66">
        <f t="shared" si="62"/>
        <v>0</v>
      </c>
    </row>
    <row r="610" spans="1:11" s="44" customFormat="1" ht="27.75" customHeight="1" x14ac:dyDescent="0.3">
      <c r="A610" s="38" t="s">
        <v>23</v>
      </c>
      <c r="B610" s="38" t="s">
        <v>23</v>
      </c>
      <c r="C610" s="39">
        <v>1312111</v>
      </c>
      <c r="D610" s="40">
        <v>9</v>
      </c>
      <c r="E610" s="41" t="s">
        <v>30</v>
      </c>
      <c r="F610" s="42">
        <v>23608172.280999999</v>
      </c>
      <c r="G610" s="42">
        <v>5850000</v>
      </c>
      <c r="H610" s="42">
        <v>2.9999999999999971E-2</v>
      </c>
      <c r="I610" s="42">
        <v>0</v>
      </c>
      <c r="J610" s="42">
        <f t="shared" si="65"/>
        <v>2.9999999999999971E-2</v>
      </c>
      <c r="K610" s="67">
        <f t="shared" si="62"/>
        <v>0</v>
      </c>
    </row>
    <row r="611" spans="1:11" s="7" customFormat="1" ht="27.75" customHeight="1" x14ac:dyDescent="0.3">
      <c r="A611" s="33" t="s">
        <v>21</v>
      </c>
      <c r="B611" s="33" t="s">
        <v>21</v>
      </c>
      <c r="C611" s="33" t="s">
        <v>21</v>
      </c>
      <c r="D611" s="34">
        <v>1312112</v>
      </c>
      <c r="E611" s="45" t="s">
        <v>31</v>
      </c>
      <c r="F611" s="46">
        <v>696392247.56500006</v>
      </c>
      <c r="G611" s="46">
        <v>668193010.61500025</v>
      </c>
      <c r="H611" s="46">
        <f>SUMIF($B$612:$B$618,"article",H612:H618)</f>
        <v>1321634042.9704499</v>
      </c>
      <c r="I611" s="46">
        <f>SUMIF($B$612:$B$618,"article",I612:I618)</f>
        <v>134910649.88999999</v>
      </c>
      <c r="J611" s="46">
        <f>SUMIF($B$612:$B$618,"article",J612:J618)</f>
        <v>1186723393.0804498</v>
      </c>
      <c r="K611" s="47">
        <f t="shared" si="62"/>
        <v>0.10207867344789363</v>
      </c>
    </row>
    <row r="612" spans="1:11" s="44" customFormat="1" ht="27.75" customHeight="1" x14ac:dyDescent="0.3">
      <c r="A612" s="38" t="s">
        <v>23</v>
      </c>
      <c r="B612" s="38" t="s">
        <v>23</v>
      </c>
      <c r="C612" s="39">
        <v>1312112</v>
      </c>
      <c r="D612" s="40">
        <v>1</v>
      </c>
      <c r="E612" s="41" t="s">
        <v>24</v>
      </c>
      <c r="F612" s="42">
        <v>567446888.28999996</v>
      </c>
      <c r="G612" s="42">
        <v>567490083.6900003</v>
      </c>
      <c r="H612" s="42">
        <v>1078597652.0879998</v>
      </c>
      <c r="I612" s="42">
        <v>126734016.67</v>
      </c>
      <c r="J612" s="42">
        <f t="shared" ref="J612:J618" si="66">H612-I612</f>
        <v>951863635.41799986</v>
      </c>
      <c r="K612" s="65">
        <f t="shared" si="62"/>
        <v>0.11749888053683628</v>
      </c>
    </row>
    <row r="613" spans="1:11" s="44" customFormat="1" ht="27.75" customHeight="1" x14ac:dyDescent="0.3">
      <c r="A613" s="38" t="s">
        <v>23</v>
      </c>
      <c r="B613" s="38" t="s">
        <v>23</v>
      </c>
      <c r="C613" s="39">
        <v>1312112</v>
      </c>
      <c r="D613" s="40">
        <v>2</v>
      </c>
      <c r="E613" s="41" t="s">
        <v>25</v>
      </c>
      <c r="F613" s="42">
        <v>38885515.978</v>
      </c>
      <c r="G613" s="42">
        <v>17399120.249999996</v>
      </c>
      <c r="H613" s="42">
        <v>17345334.628600001</v>
      </c>
      <c r="I613" s="42">
        <v>1726373.22</v>
      </c>
      <c r="J613" s="42">
        <f t="shared" si="66"/>
        <v>15618961.408600001</v>
      </c>
      <c r="K613" s="66">
        <f t="shared" si="62"/>
        <v>9.9529542494582665E-2</v>
      </c>
    </row>
    <row r="614" spans="1:11" s="44" customFormat="1" ht="27.75" customHeight="1" x14ac:dyDescent="0.3">
      <c r="A614" s="38" t="s">
        <v>23</v>
      </c>
      <c r="B614" s="38" t="s">
        <v>23</v>
      </c>
      <c r="C614" s="39">
        <v>1312112</v>
      </c>
      <c r="D614" s="40">
        <v>3</v>
      </c>
      <c r="E614" s="41" t="s">
        <v>26</v>
      </c>
      <c r="F614" s="42">
        <v>30449163.728</v>
      </c>
      <c r="G614" s="42">
        <v>57003806.674999997</v>
      </c>
      <c r="H614" s="42">
        <v>148330806.31105</v>
      </c>
      <c r="I614" s="42">
        <v>6450260</v>
      </c>
      <c r="J614" s="42">
        <f t="shared" si="66"/>
        <v>141880546.31105</v>
      </c>
      <c r="K614" s="66">
        <f t="shared" si="62"/>
        <v>4.3485639702340671E-2</v>
      </c>
    </row>
    <row r="615" spans="1:11" s="44" customFormat="1" ht="27.75" customHeight="1" x14ac:dyDescent="0.3">
      <c r="A615" s="38" t="s">
        <v>23</v>
      </c>
      <c r="B615" s="38" t="s">
        <v>23</v>
      </c>
      <c r="C615" s="39">
        <v>1312112</v>
      </c>
      <c r="D615" s="40">
        <v>4</v>
      </c>
      <c r="E615" s="41" t="s">
        <v>27</v>
      </c>
      <c r="F615" s="42">
        <v>14772823.936000003</v>
      </c>
      <c r="G615" s="42">
        <v>6300000</v>
      </c>
      <c r="H615" s="42">
        <v>29565249.942800004</v>
      </c>
      <c r="I615" s="42">
        <v>0</v>
      </c>
      <c r="J615" s="42">
        <f t="shared" si="66"/>
        <v>29565249.942800004</v>
      </c>
      <c r="K615" s="66">
        <f t="shared" si="62"/>
        <v>0</v>
      </c>
    </row>
    <row r="616" spans="1:11" s="44" customFormat="1" ht="27.75" customHeight="1" x14ac:dyDescent="0.3">
      <c r="A616" s="38" t="s">
        <v>23</v>
      </c>
      <c r="B616" s="38" t="s">
        <v>23</v>
      </c>
      <c r="C616" s="39">
        <v>1312112</v>
      </c>
      <c r="D616" s="40">
        <v>5</v>
      </c>
      <c r="E616" s="41" t="s">
        <v>28</v>
      </c>
      <c r="F616" s="42">
        <v>0</v>
      </c>
      <c r="G616" s="42">
        <v>0</v>
      </c>
      <c r="H616" s="42">
        <v>0</v>
      </c>
      <c r="I616" s="42">
        <v>0</v>
      </c>
      <c r="J616" s="42">
        <f t="shared" si="66"/>
        <v>0</v>
      </c>
      <c r="K616" s="66">
        <f t="shared" si="62"/>
        <v>0</v>
      </c>
    </row>
    <row r="617" spans="1:11" s="44" customFormat="1" ht="27.75" customHeight="1" x14ac:dyDescent="0.3">
      <c r="A617" s="38" t="s">
        <v>23</v>
      </c>
      <c r="B617" s="38" t="s">
        <v>23</v>
      </c>
      <c r="C617" s="39">
        <v>1312112</v>
      </c>
      <c r="D617" s="40">
        <v>7</v>
      </c>
      <c r="E617" s="41" t="s">
        <v>29</v>
      </c>
      <c r="F617" s="42">
        <v>0</v>
      </c>
      <c r="G617" s="42">
        <v>0</v>
      </c>
      <c r="H617" s="42">
        <v>38500000</v>
      </c>
      <c r="I617" s="42">
        <v>0</v>
      </c>
      <c r="J617" s="42">
        <f t="shared" si="66"/>
        <v>38500000</v>
      </c>
      <c r="K617" s="66">
        <f t="shared" si="62"/>
        <v>0</v>
      </c>
    </row>
    <row r="618" spans="1:11" s="44" customFormat="1" ht="27.75" customHeight="1" x14ac:dyDescent="0.3">
      <c r="A618" s="38" t="s">
        <v>23</v>
      </c>
      <c r="B618" s="38" t="s">
        <v>23</v>
      </c>
      <c r="C618" s="39">
        <v>1312112</v>
      </c>
      <c r="D618" s="40">
        <v>9</v>
      </c>
      <c r="E618" s="41" t="s">
        <v>30</v>
      </c>
      <c r="F618" s="42">
        <v>44837855.633000009</v>
      </c>
      <c r="G618" s="42">
        <v>20000000</v>
      </c>
      <c r="H618" s="42">
        <v>9295000</v>
      </c>
      <c r="I618" s="42">
        <v>0</v>
      </c>
      <c r="J618" s="42">
        <f t="shared" si="66"/>
        <v>9295000</v>
      </c>
      <c r="K618" s="67">
        <f t="shared" si="62"/>
        <v>0</v>
      </c>
    </row>
    <row r="619" spans="1:11" s="7" customFormat="1" ht="27.75" customHeight="1" x14ac:dyDescent="0.3">
      <c r="A619" s="33" t="s">
        <v>21</v>
      </c>
      <c r="B619" s="33" t="s">
        <v>21</v>
      </c>
      <c r="C619" s="33" t="s">
        <v>21</v>
      </c>
      <c r="D619" s="34">
        <v>1312113</v>
      </c>
      <c r="E619" s="45" t="s">
        <v>111</v>
      </c>
      <c r="F619" s="46">
        <v>58664599.035999998</v>
      </c>
      <c r="G619" s="46">
        <v>66685909.259999998</v>
      </c>
      <c r="H619" s="46">
        <f>SUMIF($B$620:$B$626,"article",H620:H626)</f>
        <v>180472868.36850005</v>
      </c>
      <c r="I619" s="46">
        <f>SUMIF($B$620:$B$626,"article",I620:I626)</f>
        <v>12381468.67</v>
      </c>
      <c r="J619" s="46">
        <f>SUMIF($B$620:$B$626,"article",J620:J626)</f>
        <v>168091399.69850004</v>
      </c>
      <c r="K619" s="47">
        <f t="shared" si="62"/>
        <v>6.8605706674527908E-2</v>
      </c>
    </row>
    <row r="620" spans="1:11" s="44" customFormat="1" ht="27.75" customHeight="1" x14ac:dyDescent="0.3">
      <c r="A620" s="38" t="s">
        <v>23</v>
      </c>
      <c r="B620" s="38" t="s">
        <v>23</v>
      </c>
      <c r="C620" s="39">
        <v>1312113</v>
      </c>
      <c r="D620" s="40">
        <v>1</v>
      </c>
      <c r="E620" s="41" t="s">
        <v>24</v>
      </c>
      <c r="F620" s="42">
        <v>44948160.039999999</v>
      </c>
      <c r="G620" s="42">
        <v>49003530.689999998</v>
      </c>
      <c r="H620" s="42">
        <v>122611410.72000003</v>
      </c>
      <c r="I620" s="42">
        <v>9992816.6699999999</v>
      </c>
      <c r="J620" s="42">
        <f t="shared" ref="J620:J626" si="67">H620-I620</f>
        <v>112618594.05000003</v>
      </c>
      <c r="K620" s="65">
        <f t="shared" si="62"/>
        <v>8.1499891497211194E-2</v>
      </c>
    </row>
    <row r="621" spans="1:11" s="44" customFormat="1" ht="27.75" customHeight="1" x14ac:dyDescent="0.3">
      <c r="A621" s="38" t="s">
        <v>23</v>
      </c>
      <c r="B621" s="38" t="s">
        <v>23</v>
      </c>
      <c r="C621" s="39">
        <v>1312113</v>
      </c>
      <c r="D621" s="40">
        <v>2</v>
      </c>
      <c r="E621" s="41" t="s">
        <v>25</v>
      </c>
      <c r="F621" s="42">
        <v>13716438.995999999</v>
      </c>
      <c r="G621" s="42">
        <v>17682378.57</v>
      </c>
      <c r="H621" s="42">
        <v>57861457.64850001</v>
      </c>
      <c r="I621" s="42">
        <v>2388652</v>
      </c>
      <c r="J621" s="42">
        <f t="shared" si="67"/>
        <v>55472805.64850001</v>
      </c>
      <c r="K621" s="66">
        <f t="shared" si="62"/>
        <v>4.1282264517266666E-2</v>
      </c>
    </row>
    <row r="622" spans="1:11" s="44" customFormat="1" ht="27.75" customHeight="1" x14ac:dyDescent="0.3">
      <c r="A622" s="38" t="s">
        <v>23</v>
      </c>
      <c r="B622" s="38" t="s">
        <v>23</v>
      </c>
      <c r="C622" s="39">
        <v>1312113</v>
      </c>
      <c r="D622" s="40">
        <v>3</v>
      </c>
      <c r="E622" s="41" t="s">
        <v>26</v>
      </c>
      <c r="F622" s="42">
        <v>0</v>
      </c>
      <c r="G622" s="42">
        <v>0</v>
      </c>
      <c r="H622" s="42">
        <v>0</v>
      </c>
      <c r="I622" s="42">
        <v>0</v>
      </c>
      <c r="J622" s="42">
        <f t="shared" si="67"/>
        <v>0</v>
      </c>
      <c r="K622" s="66">
        <f t="shared" si="62"/>
        <v>0</v>
      </c>
    </row>
    <row r="623" spans="1:11" s="44" customFormat="1" ht="27.75" customHeight="1" x14ac:dyDescent="0.3">
      <c r="A623" s="38" t="s">
        <v>23</v>
      </c>
      <c r="B623" s="38" t="s">
        <v>23</v>
      </c>
      <c r="C623" s="39">
        <v>1312113</v>
      </c>
      <c r="D623" s="40">
        <v>4</v>
      </c>
      <c r="E623" s="41" t="s">
        <v>27</v>
      </c>
      <c r="F623" s="42">
        <v>0</v>
      </c>
      <c r="G623" s="42">
        <v>0</v>
      </c>
      <c r="H623" s="42">
        <v>0</v>
      </c>
      <c r="I623" s="42">
        <v>0</v>
      </c>
      <c r="J623" s="42">
        <f t="shared" si="67"/>
        <v>0</v>
      </c>
      <c r="K623" s="66">
        <f t="shared" si="62"/>
        <v>0</v>
      </c>
    </row>
    <row r="624" spans="1:11" s="44" customFormat="1" ht="27.75" customHeight="1" x14ac:dyDescent="0.3">
      <c r="A624" s="38" t="s">
        <v>23</v>
      </c>
      <c r="B624" s="38" t="s">
        <v>23</v>
      </c>
      <c r="C624" s="39">
        <v>1312113</v>
      </c>
      <c r="D624" s="40">
        <v>5</v>
      </c>
      <c r="E624" s="41" t="s">
        <v>28</v>
      </c>
      <c r="F624" s="42">
        <v>0</v>
      </c>
      <c r="G624" s="42">
        <v>0</v>
      </c>
      <c r="H624" s="42">
        <v>0</v>
      </c>
      <c r="I624" s="42">
        <v>0</v>
      </c>
      <c r="J624" s="42">
        <f t="shared" si="67"/>
        <v>0</v>
      </c>
      <c r="K624" s="66">
        <f t="shared" si="62"/>
        <v>0</v>
      </c>
    </row>
    <row r="625" spans="1:11" s="44" customFormat="1" ht="27.75" customHeight="1" x14ac:dyDescent="0.3">
      <c r="A625" s="38" t="s">
        <v>23</v>
      </c>
      <c r="B625" s="38" t="s">
        <v>23</v>
      </c>
      <c r="C625" s="39">
        <v>1312113</v>
      </c>
      <c r="D625" s="40">
        <v>7</v>
      </c>
      <c r="E625" s="41" t="s">
        <v>29</v>
      </c>
      <c r="F625" s="42">
        <v>0</v>
      </c>
      <c r="G625" s="42">
        <v>0</v>
      </c>
      <c r="H625" s="42">
        <v>0</v>
      </c>
      <c r="I625" s="42">
        <v>0</v>
      </c>
      <c r="J625" s="42">
        <f t="shared" si="67"/>
        <v>0</v>
      </c>
      <c r="K625" s="66">
        <f t="shared" si="62"/>
        <v>0</v>
      </c>
    </row>
    <row r="626" spans="1:11" s="44" customFormat="1" ht="27.75" customHeight="1" x14ac:dyDescent="0.3">
      <c r="A626" s="38" t="s">
        <v>23</v>
      </c>
      <c r="B626" s="38" t="s">
        <v>23</v>
      </c>
      <c r="C626" s="39">
        <v>1312113</v>
      </c>
      <c r="D626" s="40">
        <v>9</v>
      </c>
      <c r="E626" s="41" t="s">
        <v>30</v>
      </c>
      <c r="F626" s="42">
        <v>0</v>
      </c>
      <c r="G626" s="42">
        <v>0</v>
      </c>
      <c r="H626" s="42">
        <v>0</v>
      </c>
      <c r="I626" s="42">
        <v>0</v>
      </c>
      <c r="J626" s="42">
        <f t="shared" si="67"/>
        <v>0</v>
      </c>
      <c r="K626" s="67">
        <f t="shared" si="62"/>
        <v>0</v>
      </c>
    </row>
    <row r="627" spans="1:11" s="7" customFormat="1" ht="27.75" customHeight="1" x14ac:dyDescent="0.3">
      <c r="A627" s="33" t="s">
        <v>21</v>
      </c>
      <c r="B627" s="33" t="s">
        <v>21</v>
      </c>
      <c r="C627" s="33" t="s">
        <v>21</v>
      </c>
      <c r="D627" s="34">
        <v>1312114</v>
      </c>
      <c r="E627" s="45" t="s">
        <v>112</v>
      </c>
      <c r="F627" s="46">
        <v>60668811.420000002</v>
      </c>
      <c r="G627" s="46">
        <v>73731594.25</v>
      </c>
      <c r="H627" s="46">
        <f>SUMIF($B$628:$B$634,"article",H628:H634)</f>
        <v>144675542.03415</v>
      </c>
      <c r="I627" s="46">
        <f>SUMIF($B$628:$B$634,"article",I628:I634)</f>
        <v>9860933.3300000001</v>
      </c>
      <c r="J627" s="46">
        <f>SUMIF($B$628:$B$634,"article",J628:J634)</f>
        <v>134814608.70415002</v>
      </c>
      <c r="K627" s="47">
        <f t="shared" si="62"/>
        <v>6.8158952034009804E-2</v>
      </c>
    </row>
    <row r="628" spans="1:11" s="44" customFormat="1" ht="27.75" customHeight="1" x14ac:dyDescent="0.3">
      <c r="A628" s="38" t="s">
        <v>23</v>
      </c>
      <c r="B628" s="38" t="s">
        <v>23</v>
      </c>
      <c r="C628" s="39">
        <v>1312114</v>
      </c>
      <c r="D628" s="40">
        <v>1</v>
      </c>
      <c r="E628" s="41" t="s">
        <v>24</v>
      </c>
      <c r="F628" s="42">
        <v>44177723.939999998</v>
      </c>
      <c r="G628" s="42">
        <v>46822026.640000001</v>
      </c>
      <c r="H628" s="42">
        <v>104861884.66700003</v>
      </c>
      <c r="I628" s="42">
        <v>8476433.3300000001</v>
      </c>
      <c r="J628" s="42">
        <f t="shared" ref="J628:J634" si="68">H628-I628</f>
        <v>96385451.337000027</v>
      </c>
      <c r="K628" s="43">
        <f t="shared" si="62"/>
        <v>8.0834264584484714E-2</v>
      </c>
    </row>
    <row r="629" spans="1:11" s="44" customFormat="1" ht="27.75" customHeight="1" x14ac:dyDescent="0.3">
      <c r="A629" s="38" t="s">
        <v>23</v>
      </c>
      <c r="B629" s="38" t="s">
        <v>23</v>
      </c>
      <c r="C629" s="39">
        <v>1312114</v>
      </c>
      <c r="D629" s="40">
        <v>2</v>
      </c>
      <c r="E629" s="41" t="s">
        <v>25</v>
      </c>
      <c r="F629" s="42">
        <v>16491087.48</v>
      </c>
      <c r="G629" s="42">
        <v>26909567.609999999</v>
      </c>
      <c r="H629" s="42">
        <v>39813657.367149994</v>
      </c>
      <c r="I629" s="42">
        <v>1384500</v>
      </c>
      <c r="J629" s="42">
        <f t="shared" si="68"/>
        <v>38429157.367149994</v>
      </c>
      <c r="K629" s="43">
        <f t="shared" si="62"/>
        <v>3.477449929386147E-2</v>
      </c>
    </row>
    <row r="630" spans="1:11" s="44" customFormat="1" ht="27.75" customHeight="1" x14ac:dyDescent="0.3">
      <c r="A630" s="38" t="s">
        <v>23</v>
      </c>
      <c r="B630" s="38" t="s">
        <v>23</v>
      </c>
      <c r="C630" s="39">
        <v>1312114</v>
      </c>
      <c r="D630" s="40">
        <v>3</v>
      </c>
      <c r="E630" s="41" t="s">
        <v>26</v>
      </c>
      <c r="F630" s="42">
        <v>0</v>
      </c>
      <c r="G630" s="42">
        <v>0</v>
      </c>
      <c r="H630" s="42">
        <v>0</v>
      </c>
      <c r="I630" s="42">
        <v>0</v>
      </c>
      <c r="J630" s="42">
        <f t="shared" si="68"/>
        <v>0</v>
      </c>
      <c r="K630" s="43">
        <f t="shared" si="62"/>
        <v>0</v>
      </c>
    </row>
    <row r="631" spans="1:11" s="44" customFormat="1" ht="27.75" customHeight="1" x14ac:dyDescent="0.3">
      <c r="A631" s="38" t="s">
        <v>23</v>
      </c>
      <c r="B631" s="38" t="s">
        <v>23</v>
      </c>
      <c r="C631" s="39">
        <v>1312114</v>
      </c>
      <c r="D631" s="40">
        <v>4</v>
      </c>
      <c r="E631" s="41" t="s">
        <v>27</v>
      </c>
      <c r="F631" s="42">
        <v>0</v>
      </c>
      <c r="G631" s="42">
        <v>0</v>
      </c>
      <c r="H631" s="42">
        <v>0</v>
      </c>
      <c r="I631" s="42">
        <v>0</v>
      </c>
      <c r="J631" s="42">
        <f t="shared" si="68"/>
        <v>0</v>
      </c>
      <c r="K631" s="43">
        <f t="shared" si="62"/>
        <v>0</v>
      </c>
    </row>
    <row r="632" spans="1:11" s="44" customFormat="1" ht="27.75" customHeight="1" x14ac:dyDescent="0.3">
      <c r="A632" s="68" t="s">
        <v>23</v>
      </c>
      <c r="B632" s="68" t="s">
        <v>23</v>
      </c>
      <c r="C632" s="39">
        <v>1312114</v>
      </c>
      <c r="D632" s="40">
        <v>5</v>
      </c>
      <c r="E632" s="41" t="s">
        <v>28</v>
      </c>
      <c r="F632" s="42">
        <v>0</v>
      </c>
      <c r="G632" s="42">
        <v>0</v>
      </c>
      <c r="H632" s="42">
        <v>0</v>
      </c>
      <c r="I632" s="42">
        <v>0</v>
      </c>
      <c r="J632" s="42">
        <f t="shared" si="68"/>
        <v>0</v>
      </c>
      <c r="K632" s="43">
        <f t="shared" si="62"/>
        <v>0</v>
      </c>
    </row>
    <row r="633" spans="1:11" s="44" customFormat="1" ht="27.75" customHeight="1" x14ac:dyDescent="0.3">
      <c r="A633" s="68" t="s">
        <v>23</v>
      </c>
      <c r="B633" s="68" t="s">
        <v>23</v>
      </c>
      <c r="C633" s="39">
        <v>1312114</v>
      </c>
      <c r="D633" s="40">
        <v>7</v>
      </c>
      <c r="E633" s="41" t="s">
        <v>29</v>
      </c>
      <c r="F633" s="42">
        <v>0</v>
      </c>
      <c r="G633" s="42">
        <v>0</v>
      </c>
      <c r="H633" s="42">
        <v>0</v>
      </c>
      <c r="I633" s="42">
        <v>0</v>
      </c>
      <c r="J633" s="42">
        <f t="shared" si="68"/>
        <v>0</v>
      </c>
      <c r="K633" s="43">
        <f t="shared" si="62"/>
        <v>0</v>
      </c>
    </row>
    <row r="634" spans="1:11" s="44" customFormat="1" ht="27.75" customHeight="1" x14ac:dyDescent="0.3">
      <c r="A634" s="38" t="s">
        <v>23</v>
      </c>
      <c r="B634" s="38" t="s">
        <v>23</v>
      </c>
      <c r="C634" s="39">
        <v>1312114</v>
      </c>
      <c r="D634" s="40">
        <v>9</v>
      </c>
      <c r="E634" s="41" t="s">
        <v>30</v>
      </c>
      <c r="F634" s="42">
        <v>0</v>
      </c>
      <c r="G634" s="42">
        <v>0</v>
      </c>
      <c r="H634" s="42">
        <v>0</v>
      </c>
      <c r="I634" s="42">
        <v>0</v>
      </c>
      <c r="J634" s="42">
        <f t="shared" si="68"/>
        <v>0</v>
      </c>
      <c r="K634" s="43">
        <f t="shared" si="62"/>
        <v>0</v>
      </c>
    </row>
    <row r="635" spans="1:11" s="7" customFormat="1" ht="27.75" customHeight="1" x14ac:dyDescent="0.3">
      <c r="A635" s="48" t="s">
        <v>21</v>
      </c>
      <c r="B635" s="48" t="s">
        <v>21</v>
      </c>
      <c r="C635" s="48" t="s">
        <v>21</v>
      </c>
      <c r="D635" s="34">
        <v>1312115</v>
      </c>
      <c r="E635" s="45" t="s">
        <v>113</v>
      </c>
      <c r="F635" s="46">
        <v>114999888.29000001</v>
      </c>
      <c r="G635" s="46">
        <v>135906179.20899999</v>
      </c>
      <c r="H635" s="46">
        <f>SUMIF($B$636:$B$642,"article",H636:H642)</f>
        <v>314499893.29680002</v>
      </c>
      <c r="I635" s="46">
        <f>SUMIF($B$636:$B$642,"article",I636:I642)</f>
        <v>32132516.66</v>
      </c>
      <c r="J635" s="46">
        <f>SUMIF($B$636:$B$642,"article",J636:J642)</f>
        <v>282367376.63680005</v>
      </c>
      <c r="K635" s="47">
        <f t="shared" si="62"/>
        <v>0.10217019892491945</v>
      </c>
    </row>
    <row r="636" spans="1:11" s="44" customFormat="1" ht="27.75" customHeight="1" x14ac:dyDescent="0.3">
      <c r="A636" s="38" t="s">
        <v>23</v>
      </c>
      <c r="B636" s="38" t="s">
        <v>23</v>
      </c>
      <c r="C636" s="39">
        <v>1312115</v>
      </c>
      <c r="D636" s="40">
        <v>1</v>
      </c>
      <c r="E636" s="41" t="s">
        <v>24</v>
      </c>
      <c r="F636" s="42">
        <v>50953171.290000007</v>
      </c>
      <c r="G636" s="42">
        <v>66776873.518999994</v>
      </c>
      <c r="H636" s="42">
        <v>183336027.10700005</v>
      </c>
      <c r="I636" s="42">
        <v>15120366.66</v>
      </c>
      <c r="J636" s="42">
        <f t="shared" ref="J636:J642" si="69">H636-I636</f>
        <v>168215660.44700006</v>
      </c>
      <c r="K636" s="43">
        <f t="shared" si="62"/>
        <v>8.2473515427359673E-2</v>
      </c>
    </row>
    <row r="637" spans="1:11" s="44" customFormat="1" ht="27.75" customHeight="1" x14ac:dyDescent="0.3">
      <c r="A637" s="38" t="s">
        <v>23</v>
      </c>
      <c r="B637" s="38" t="s">
        <v>23</v>
      </c>
      <c r="C637" s="39">
        <v>1312115</v>
      </c>
      <c r="D637" s="40">
        <v>2</v>
      </c>
      <c r="E637" s="41" t="s">
        <v>25</v>
      </c>
      <c r="F637" s="42">
        <v>64046717</v>
      </c>
      <c r="G637" s="42">
        <v>69129305.689999998</v>
      </c>
      <c r="H637" s="42">
        <v>131163866.18979999</v>
      </c>
      <c r="I637" s="42">
        <v>17012150</v>
      </c>
      <c r="J637" s="42">
        <f t="shared" si="69"/>
        <v>114151716.18979999</v>
      </c>
      <c r="K637" s="43">
        <f t="shared" si="62"/>
        <v>0.12970149854673127</v>
      </c>
    </row>
    <row r="638" spans="1:11" s="44" customFormat="1" ht="27.75" customHeight="1" x14ac:dyDescent="0.3">
      <c r="A638" s="38" t="s">
        <v>23</v>
      </c>
      <c r="B638" s="38" t="s">
        <v>23</v>
      </c>
      <c r="C638" s="39">
        <v>1312115</v>
      </c>
      <c r="D638" s="40">
        <v>3</v>
      </c>
      <c r="E638" s="41" t="s">
        <v>26</v>
      </c>
      <c r="F638" s="42">
        <v>0</v>
      </c>
      <c r="G638" s="42">
        <v>0</v>
      </c>
      <c r="H638" s="42">
        <v>0</v>
      </c>
      <c r="I638" s="42">
        <v>0</v>
      </c>
      <c r="J638" s="42">
        <f t="shared" si="69"/>
        <v>0</v>
      </c>
      <c r="K638" s="43">
        <f t="shared" si="62"/>
        <v>0</v>
      </c>
    </row>
    <row r="639" spans="1:11" s="44" customFormat="1" ht="27.75" customHeight="1" x14ac:dyDescent="0.3">
      <c r="A639" s="38" t="s">
        <v>23</v>
      </c>
      <c r="B639" s="38" t="s">
        <v>23</v>
      </c>
      <c r="C639" s="39">
        <v>1312115</v>
      </c>
      <c r="D639" s="40">
        <v>4</v>
      </c>
      <c r="E639" s="41" t="s">
        <v>27</v>
      </c>
      <c r="F639" s="42">
        <v>0</v>
      </c>
      <c r="G639" s="42">
        <v>0</v>
      </c>
      <c r="H639" s="42">
        <v>0</v>
      </c>
      <c r="I639" s="42">
        <v>0</v>
      </c>
      <c r="J639" s="42">
        <f t="shared" si="69"/>
        <v>0</v>
      </c>
      <c r="K639" s="43">
        <f t="shared" si="62"/>
        <v>0</v>
      </c>
    </row>
    <row r="640" spans="1:11" s="44" customFormat="1" ht="27.75" customHeight="1" x14ac:dyDescent="0.3">
      <c r="A640" s="38" t="s">
        <v>23</v>
      </c>
      <c r="B640" s="38" t="s">
        <v>23</v>
      </c>
      <c r="C640" s="39">
        <v>1312115</v>
      </c>
      <c r="D640" s="40">
        <v>5</v>
      </c>
      <c r="E640" s="41" t="s">
        <v>28</v>
      </c>
      <c r="F640" s="42">
        <v>0</v>
      </c>
      <c r="G640" s="42">
        <v>0</v>
      </c>
      <c r="H640" s="42">
        <v>0</v>
      </c>
      <c r="I640" s="42">
        <v>0</v>
      </c>
      <c r="J640" s="42">
        <f t="shared" si="69"/>
        <v>0</v>
      </c>
      <c r="K640" s="43">
        <f t="shared" si="62"/>
        <v>0</v>
      </c>
    </row>
    <row r="641" spans="1:11" s="44" customFormat="1" ht="27.75" customHeight="1" x14ac:dyDescent="0.3">
      <c r="A641" s="38" t="s">
        <v>23</v>
      </c>
      <c r="B641" s="38" t="s">
        <v>23</v>
      </c>
      <c r="C641" s="39">
        <v>1312115</v>
      </c>
      <c r="D641" s="40">
        <v>7</v>
      </c>
      <c r="E641" s="41" t="s">
        <v>29</v>
      </c>
      <c r="F641" s="42">
        <v>0</v>
      </c>
      <c r="G641" s="42">
        <v>0</v>
      </c>
      <c r="H641" s="42">
        <v>0</v>
      </c>
      <c r="I641" s="42">
        <v>0</v>
      </c>
      <c r="J641" s="42">
        <f t="shared" si="69"/>
        <v>0</v>
      </c>
      <c r="K641" s="43">
        <f t="shared" si="62"/>
        <v>0</v>
      </c>
    </row>
    <row r="642" spans="1:11" s="44" customFormat="1" ht="27.75" customHeight="1" x14ac:dyDescent="0.3">
      <c r="A642" s="38" t="s">
        <v>23</v>
      </c>
      <c r="B642" s="38" t="s">
        <v>23</v>
      </c>
      <c r="C642" s="39">
        <v>1312115</v>
      </c>
      <c r="D642" s="40">
        <v>9</v>
      </c>
      <c r="E642" s="41" t="s">
        <v>30</v>
      </c>
      <c r="F642" s="42">
        <v>0</v>
      </c>
      <c r="G642" s="42">
        <v>0</v>
      </c>
      <c r="H642" s="42">
        <v>0</v>
      </c>
      <c r="I642" s="42">
        <v>0</v>
      </c>
      <c r="J642" s="42">
        <f t="shared" si="69"/>
        <v>0</v>
      </c>
      <c r="K642" s="43">
        <f t="shared" si="62"/>
        <v>0</v>
      </c>
    </row>
    <row r="643" spans="1:11" s="7" customFormat="1" ht="27.75" customHeight="1" x14ac:dyDescent="0.3">
      <c r="A643" s="33" t="s">
        <v>21</v>
      </c>
      <c r="B643" s="33" t="s">
        <v>21</v>
      </c>
      <c r="C643" s="33" t="s">
        <v>21</v>
      </c>
      <c r="D643" s="34">
        <v>1312117</v>
      </c>
      <c r="E643" s="45" t="s">
        <v>114</v>
      </c>
      <c r="F643" s="46">
        <v>45031536.002999999</v>
      </c>
      <c r="G643" s="46">
        <v>40151531.370000005</v>
      </c>
      <c r="H643" s="46">
        <f>SUMIF($B$644:$B$645,"article",H644:H645)</f>
        <v>100452425.00000001</v>
      </c>
      <c r="I643" s="46">
        <f>SUMIF($B$644:$B$645,"article",I644:I645)</f>
        <v>4644900</v>
      </c>
      <c r="J643" s="46">
        <f>SUMIF($B$644:$B$645,"article",J644:J645)</f>
        <v>95807525.000000015</v>
      </c>
      <c r="K643" s="47">
        <f t="shared" si="62"/>
        <v>4.6239799586719775E-2</v>
      </c>
    </row>
    <row r="644" spans="1:11" s="44" customFormat="1" ht="27.75" customHeight="1" x14ac:dyDescent="0.3">
      <c r="A644" s="38" t="s">
        <v>23</v>
      </c>
      <c r="B644" s="38" t="s">
        <v>23</v>
      </c>
      <c r="C644" s="39">
        <v>1312117</v>
      </c>
      <c r="D644" s="40">
        <v>1</v>
      </c>
      <c r="E644" s="41" t="s">
        <v>24</v>
      </c>
      <c r="F644" s="42">
        <v>22031544</v>
      </c>
      <c r="G644" s="42">
        <v>23030154.5</v>
      </c>
      <c r="H644" s="42">
        <v>74865058.000000015</v>
      </c>
      <c r="I644" s="42">
        <v>4644900</v>
      </c>
      <c r="J644" s="42">
        <f>H644-I644</f>
        <v>70220158.000000015</v>
      </c>
      <c r="K644" s="43">
        <f t="shared" ref="K644:K707" si="70">IF(G644&lt;&gt;0,I644/H644,0)</f>
        <v>6.2043630554590619E-2</v>
      </c>
    </row>
    <row r="645" spans="1:11" s="44" customFormat="1" ht="27.75" customHeight="1" x14ac:dyDescent="0.3">
      <c r="A645" s="38" t="s">
        <v>23</v>
      </c>
      <c r="B645" s="38" t="s">
        <v>23</v>
      </c>
      <c r="C645" s="39">
        <v>1312117</v>
      </c>
      <c r="D645" s="40">
        <v>9</v>
      </c>
      <c r="E645" s="41" t="s">
        <v>30</v>
      </c>
      <c r="F645" s="42">
        <v>22999992.002999999</v>
      </c>
      <c r="G645" s="42">
        <v>17121376.870000001</v>
      </c>
      <c r="H645" s="42">
        <v>25587367.000000004</v>
      </c>
      <c r="I645" s="42">
        <v>0</v>
      </c>
      <c r="J645" s="42">
        <f>H645-I645</f>
        <v>25587367.000000004</v>
      </c>
      <c r="K645" s="43">
        <f t="shared" si="70"/>
        <v>0</v>
      </c>
    </row>
    <row r="646" spans="1:11" s="7" customFormat="1" ht="27.75" customHeight="1" x14ac:dyDescent="0.3">
      <c r="A646" s="22" t="s">
        <v>16</v>
      </c>
      <c r="B646" s="22" t="s">
        <v>16</v>
      </c>
      <c r="C646" s="22" t="s">
        <v>16</v>
      </c>
      <c r="D646" s="50">
        <v>1313</v>
      </c>
      <c r="E646" s="51" t="s">
        <v>115</v>
      </c>
      <c r="F646" s="52">
        <v>5063920068.776</v>
      </c>
      <c r="G646" s="52">
        <v>5247433880.7245007</v>
      </c>
      <c r="H646" s="52">
        <f>SUMIF($B$647:$B$673,"chap",H647:H673)</f>
        <v>13238489419.25</v>
      </c>
      <c r="I646" s="52">
        <f>SUMIF($B$647:$B$673,"chap",I647:I673)</f>
        <v>754370363</v>
      </c>
      <c r="J646" s="52">
        <f t="shared" ref="J646" si="71">SUMIF($B$647:$B$673,"chap",J647:J673)</f>
        <v>12484119056.25</v>
      </c>
      <c r="K646" s="53">
        <f t="shared" si="70"/>
        <v>5.6983114848668082E-2</v>
      </c>
    </row>
    <row r="647" spans="1:11" s="32" customFormat="1" ht="27.75" customHeight="1" x14ac:dyDescent="0.3">
      <c r="A647" s="27" t="s">
        <v>19</v>
      </c>
      <c r="B647" s="27" t="s">
        <v>19</v>
      </c>
      <c r="C647" s="27" t="s">
        <v>19</v>
      </c>
      <c r="D647" s="28">
        <v>13131</v>
      </c>
      <c r="E647" s="29" t="s">
        <v>20</v>
      </c>
      <c r="F647" s="30">
        <v>5063920068.776</v>
      </c>
      <c r="G647" s="30">
        <v>5247433880.7245007</v>
      </c>
      <c r="H647" s="30">
        <f>SUMIF($B$648:$B$673,"section",H648:H673)</f>
        <v>13238489419.25</v>
      </c>
      <c r="I647" s="30">
        <f>SUMIF($B$648:$B$673,"section",I648:I673)</f>
        <v>754370363</v>
      </c>
      <c r="J647" s="30">
        <f t="shared" ref="J647" si="72">SUMIF($B$648:$B$673,"section",J648:J673)</f>
        <v>12484119056.25</v>
      </c>
      <c r="K647" s="31">
        <f t="shared" si="70"/>
        <v>5.6983114848668082E-2</v>
      </c>
    </row>
    <row r="648" spans="1:11" s="7" customFormat="1" ht="27.75" customHeight="1" x14ac:dyDescent="0.3">
      <c r="A648" s="33" t="s">
        <v>21</v>
      </c>
      <c r="B648" s="33" t="s">
        <v>21</v>
      </c>
      <c r="C648" s="33" t="s">
        <v>21</v>
      </c>
      <c r="D648" s="34">
        <v>1313111</v>
      </c>
      <c r="E648" s="45" t="s">
        <v>22</v>
      </c>
      <c r="F648" s="46">
        <v>96739481.919999987</v>
      </c>
      <c r="G648" s="46">
        <v>246420137.00999999</v>
      </c>
      <c r="H648" s="46">
        <f>SUMIF($B$649:$B$655,"article",H649:H655)</f>
        <v>146842270.25</v>
      </c>
      <c r="I648" s="46">
        <f>SUMIF($B$649:$B$655,"article",I649:I655)</f>
        <v>5560000</v>
      </c>
      <c r="J648" s="46">
        <f>SUMIF($B$649:$B$655,"article",J649:J655)</f>
        <v>141282270.25</v>
      </c>
      <c r="K648" s="47">
        <f t="shared" si="70"/>
        <v>3.7863756740712746E-2</v>
      </c>
    </row>
    <row r="649" spans="1:11" s="44" customFormat="1" ht="27.75" customHeight="1" x14ac:dyDescent="0.3">
      <c r="A649" s="38" t="s">
        <v>23</v>
      </c>
      <c r="B649" s="38" t="s">
        <v>23</v>
      </c>
      <c r="C649" s="39">
        <v>1313111</v>
      </c>
      <c r="D649" s="40">
        <v>1</v>
      </c>
      <c r="E649" s="41" t="s">
        <v>24</v>
      </c>
      <c r="F649" s="42">
        <v>60670076.999999993</v>
      </c>
      <c r="G649" s="42">
        <v>60622057.010000005</v>
      </c>
      <c r="H649" s="42">
        <v>117965854.00000001</v>
      </c>
      <c r="I649" s="42">
        <v>5560000</v>
      </c>
      <c r="J649" s="42">
        <f t="shared" ref="J649:J655" si="73">H649-I649</f>
        <v>112405854.00000001</v>
      </c>
      <c r="K649" s="43">
        <f t="shared" si="70"/>
        <v>4.7132282872296247E-2</v>
      </c>
    </row>
    <row r="650" spans="1:11" s="44" customFormat="1" ht="27.75" customHeight="1" x14ac:dyDescent="0.3">
      <c r="A650" s="38" t="s">
        <v>23</v>
      </c>
      <c r="B650" s="38" t="s">
        <v>23</v>
      </c>
      <c r="C650" s="39">
        <v>1313111</v>
      </c>
      <c r="D650" s="40">
        <v>2</v>
      </c>
      <c r="E650" s="41" t="s">
        <v>25</v>
      </c>
      <c r="F650" s="42">
        <v>3789123.92</v>
      </c>
      <c r="G650" s="42">
        <v>3800000</v>
      </c>
      <c r="H650" s="42">
        <v>18628953</v>
      </c>
      <c r="I650" s="42">
        <v>0</v>
      </c>
      <c r="J650" s="42">
        <f t="shared" si="73"/>
        <v>18628953</v>
      </c>
      <c r="K650" s="43">
        <f t="shared" si="70"/>
        <v>0</v>
      </c>
    </row>
    <row r="651" spans="1:11" s="44" customFormat="1" ht="27.75" customHeight="1" x14ac:dyDescent="0.3">
      <c r="A651" s="38" t="s">
        <v>23</v>
      </c>
      <c r="B651" s="38" t="s">
        <v>23</v>
      </c>
      <c r="C651" s="39">
        <v>1313111</v>
      </c>
      <c r="D651" s="40">
        <v>3</v>
      </c>
      <c r="E651" s="41" t="s">
        <v>26</v>
      </c>
      <c r="F651" s="42">
        <v>0</v>
      </c>
      <c r="G651" s="42">
        <v>0</v>
      </c>
      <c r="H651" s="42">
        <v>3297460</v>
      </c>
      <c r="I651" s="42">
        <v>0</v>
      </c>
      <c r="J651" s="42">
        <f t="shared" si="73"/>
        <v>3297460</v>
      </c>
      <c r="K651" s="43">
        <f t="shared" si="70"/>
        <v>0</v>
      </c>
    </row>
    <row r="652" spans="1:11" s="44" customFormat="1" ht="27.75" customHeight="1" x14ac:dyDescent="0.3">
      <c r="A652" s="38" t="s">
        <v>23</v>
      </c>
      <c r="B652" s="38" t="s">
        <v>23</v>
      </c>
      <c r="C652" s="39">
        <v>1313111</v>
      </c>
      <c r="D652" s="40">
        <v>4</v>
      </c>
      <c r="E652" s="41" t="s">
        <v>27</v>
      </c>
      <c r="F652" s="42">
        <v>0</v>
      </c>
      <c r="G652" s="42">
        <v>0</v>
      </c>
      <c r="H652" s="42">
        <v>0</v>
      </c>
      <c r="I652" s="42">
        <v>0</v>
      </c>
      <c r="J652" s="42">
        <f t="shared" si="73"/>
        <v>0</v>
      </c>
      <c r="K652" s="43">
        <f t="shared" si="70"/>
        <v>0</v>
      </c>
    </row>
    <row r="653" spans="1:11" s="44" customFormat="1" ht="27.75" customHeight="1" x14ac:dyDescent="0.3">
      <c r="A653" s="38" t="s">
        <v>23</v>
      </c>
      <c r="B653" s="38" t="s">
        <v>23</v>
      </c>
      <c r="C653" s="39">
        <v>1313111</v>
      </c>
      <c r="D653" s="40">
        <v>5</v>
      </c>
      <c r="E653" s="41" t="s">
        <v>28</v>
      </c>
      <c r="F653" s="42">
        <v>0</v>
      </c>
      <c r="G653" s="42">
        <v>0</v>
      </c>
      <c r="H653" s="42">
        <v>0</v>
      </c>
      <c r="I653" s="42">
        <v>0</v>
      </c>
      <c r="J653" s="42">
        <f t="shared" si="73"/>
        <v>0</v>
      </c>
      <c r="K653" s="43">
        <f t="shared" si="70"/>
        <v>0</v>
      </c>
    </row>
    <row r="654" spans="1:11" s="44" customFormat="1" ht="27.75" customHeight="1" x14ac:dyDescent="0.3">
      <c r="A654" s="38" t="s">
        <v>23</v>
      </c>
      <c r="B654" s="38" t="s">
        <v>23</v>
      </c>
      <c r="C654" s="39">
        <v>1313111</v>
      </c>
      <c r="D654" s="40">
        <v>7</v>
      </c>
      <c r="E654" s="41" t="s">
        <v>29</v>
      </c>
      <c r="F654" s="42">
        <v>2280281</v>
      </c>
      <c r="G654" s="42">
        <v>0</v>
      </c>
      <c r="H654" s="42">
        <v>0</v>
      </c>
      <c r="I654" s="42">
        <v>0</v>
      </c>
      <c r="J654" s="42">
        <f t="shared" si="73"/>
        <v>0</v>
      </c>
      <c r="K654" s="43">
        <f t="shared" si="70"/>
        <v>0</v>
      </c>
    </row>
    <row r="655" spans="1:11" s="44" customFormat="1" ht="27.75" customHeight="1" x14ac:dyDescent="0.3">
      <c r="A655" s="38" t="s">
        <v>23</v>
      </c>
      <c r="B655" s="38" t="s">
        <v>23</v>
      </c>
      <c r="C655" s="39">
        <v>1313111</v>
      </c>
      <c r="D655" s="40">
        <v>9</v>
      </c>
      <c r="E655" s="41" t="s">
        <v>30</v>
      </c>
      <c r="F655" s="42">
        <v>30000000</v>
      </c>
      <c r="G655" s="42">
        <v>181998080</v>
      </c>
      <c r="H655" s="42">
        <v>6950003.25</v>
      </c>
      <c r="I655" s="42">
        <v>0</v>
      </c>
      <c r="J655" s="42">
        <f t="shared" si="73"/>
        <v>6950003.25</v>
      </c>
      <c r="K655" s="43">
        <f t="shared" si="70"/>
        <v>0</v>
      </c>
    </row>
    <row r="656" spans="1:11" s="7" customFormat="1" ht="27.75" customHeight="1" x14ac:dyDescent="0.3">
      <c r="A656" s="33" t="s">
        <v>21</v>
      </c>
      <c r="B656" s="33" t="s">
        <v>21</v>
      </c>
      <c r="C656" s="33" t="s">
        <v>21</v>
      </c>
      <c r="D656" s="34">
        <v>1313112</v>
      </c>
      <c r="E656" s="45" t="s">
        <v>31</v>
      </c>
      <c r="F656" s="46">
        <v>4964780598.8599997</v>
      </c>
      <c r="G656" s="46">
        <v>5001013743.7145004</v>
      </c>
      <c r="H656" s="46">
        <f>SUMIF($B$657:$B$663,"article",H657:H663)</f>
        <v>12403706878</v>
      </c>
      <c r="I656" s="46">
        <f>SUMIF($B$657:$B$663,"article",I657:I663)</f>
        <v>727056863</v>
      </c>
      <c r="J656" s="46">
        <f>SUMIF($B$657:$B$663,"article",J657:J663)</f>
        <v>11676650015</v>
      </c>
      <c r="K656" s="47">
        <f t="shared" si="70"/>
        <v>5.8616095184380254E-2</v>
      </c>
    </row>
    <row r="657" spans="1:11" s="44" customFormat="1" ht="27.75" customHeight="1" x14ac:dyDescent="0.3">
      <c r="A657" s="38" t="s">
        <v>23</v>
      </c>
      <c r="B657" s="38" t="s">
        <v>23</v>
      </c>
      <c r="C657" s="39">
        <v>1313112</v>
      </c>
      <c r="D657" s="40">
        <v>1</v>
      </c>
      <c r="E657" s="41" t="s">
        <v>24</v>
      </c>
      <c r="F657" s="42">
        <v>4319806194.5200005</v>
      </c>
      <c r="G657" s="42">
        <v>4320447219.3599997</v>
      </c>
      <c r="H657" s="42">
        <v>9042233016</v>
      </c>
      <c r="I657" s="42">
        <v>707289612</v>
      </c>
      <c r="J657" s="42">
        <f t="shared" ref="J657:J663" si="74">H657-I657</f>
        <v>8334943404</v>
      </c>
      <c r="K657" s="43">
        <f t="shared" si="70"/>
        <v>7.8220679642790572E-2</v>
      </c>
    </row>
    <row r="658" spans="1:11" s="44" customFormat="1" ht="27.75" customHeight="1" x14ac:dyDescent="0.3">
      <c r="A658" s="38" t="s">
        <v>23</v>
      </c>
      <c r="B658" s="38" t="s">
        <v>23</v>
      </c>
      <c r="C658" s="39">
        <v>1313112</v>
      </c>
      <c r="D658" s="40">
        <v>2</v>
      </c>
      <c r="E658" s="41" t="s">
        <v>25</v>
      </c>
      <c r="F658" s="42">
        <v>238182633.241</v>
      </c>
      <c r="G658" s="42">
        <v>75737500.374500006</v>
      </c>
      <c r="H658" s="42">
        <v>1124727263</v>
      </c>
      <c r="I658" s="42">
        <v>25300</v>
      </c>
      <c r="J658" s="42">
        <f t="shared" si="74"/>
        <v>1124701963</v>
      </c>
      <c r="K658" s="43">
        <f t="shared" si="70"/>
        <v>2.2494342257265974E-5</v>
      </c>
    </row>
    <row r="659" spans="1:11" s="44" customFormat="1" ht="27.75" customHeight="1" x14ac:dyDescent="0.3">
      <c r="A659" s="38" t="s">
        <v>23</v>
      </c>
      <c r="B659" s="38" t="s">
        <v>23</v>
      </c>
      <c r="C659" s="39">
        <v>1313112</v>
      </c>
      <c r="D659" s="40">
        <v>3</v>
      </c>
      <c r="E659" s="41" t="s">
        <v>26</v>
      </c>
      <c r="F659" s="42">
        <v>306513359.36000001</v>
      </c>
      <c r="G659" s="42">
        <v>530504842.88000005</v>
      </c>
      <c r="H659" s="42">
        <v>898175241.99999988</v>
      </c>
      <c r="I659" s="42">
        <v>19741951</v>
      </c>
      <c r="J659" s="42">
        <f t="shared" si="74"/>
        <v>878433290.99999988</v>
      </c>
      <c r="K659" s="43">
        <f t="shared" si="70"/>
        <v>2.198006589008162E-2</v>
      </c>
    </row>
    <row r="660" spans="1:11" s="44" customFormat="1" ht="27.75" customHeight="1" x14ac:dyDescent="0.3">
      <c r="A660" s="38" t="s">
        <v>23</v>
      </c>
      <c r="B660" s="38" t="s">
        <v>23</v>
      </c>
      <c r="C660" s="39">
        <v>1313112</v>
      </c>
      <c r="D660" s="40">
        <v>4</v>
      </c>
      <c r="E660" s="41" t="s">
        <v>27</v>
      </c>
      <c r="F660" s="42">
        <v>37718412.089000002</v>
      </c>
      <c r="G660" s="42">
        <v>69294431.099999994</v>
      </c>
      <c r="H660" s="42">
        <v>886599313.00000012</v>
      </c>
      <c r="I660" s="42">
        <v>0</v>
      </c>
      <c r="J660" s="42">
        <f t="shared" si="74"/>
        <v>886599313.00000012</v>
      </c>
      <c r="K660" s="43">
        <f t="shared" si="70"/>
        <v>0</v>
      </c>
    </row>
    <row r="661" spans="1:11" s="44" customFormat="1" ht="27.75" customHeight="1" x14ac:dyDescent="0.3">
      <c r="A661" s="38" t="s">
        <v>23</v>
      </c>
      <c r="B661" s="38" t="s">
        <v>23</v>
      </c>
      <c r="C661" s="39">
        <v>1313112</v>
      </c>
      <c r="D661" s="40">
        <v>5</v>
      </c>
      <c r="E661" s="41" t="s">
        <v>28</v>
      </c>
      <c r="F661" s="42">
        <v>0</v>
      </c>
      <c r="G661" s="42">
        <v>0</v>
      </c>
      <c r="H661" s="42">
        <v>0</v>
      </c>
      <c r="I661" s="42">
        <v>0</v>
      </c>
      <c r="J661" s="42">
        <f t="shared" si="74"/>
        <v>0</v>
      </c>
      <c r="K661" s="43">
        <f t="shared" si="70"/>
        <v>0</v>
      </c>
    </row>
    <row r="662" spans="1:11" s="44" customFormat="1" ht="27.75" customHeight="1" x14ac:dyDescent="0.3">
      <c r="A662" s="38" t="s">
        <v>23</v>
      </c>
      <c r="B662" s="38" t="s">
        <v>23</v>
      </c>
      <c r="C662" s="39">
        <v>1313112</v>
      </c>
      <c r="D662" s="40">
        <v>7</v>
      </c>
      <c r="E662" s="41" t="s">
        <v>29</v>
      </c>
      <c r="F662" s="42">
        <v>1464999.9640000002</v>
      </c>
      <c r="G662" s="42">
        <v>0</v>
      </c>
      <c r="H662" s="42">
        <v>320000000</v>
      </c>
      <c r="I662" s="42">
        <v>0</v>
      </c>
      <c r="J662" s="42">
        <f t="shared" si="74"/>
        <v>320000000</v>
      </c>
      <c r="K662" s="43">
        <f t="shared" si="70"/>
        <v>0</v>
      </c>
    </row>
    <row r="663" spans="1:11" s="44" customFormat="1" ht="27.75" customHeight="1" x14ac:dyDescent="0.3">
      <c r="A663" s="38" t="s">
        <v>23</v>
      </c>
      <c r="B663" s="38" t="s">
        <v>23</v>
      </c>
      <c r="C663" s="39">
        <v>1313112</v>
      </c>
      <c r="D663" s="40">
        <v>9</v>
      </c>
      <c r="E663" s="41" t="s">
        <v>30</v>
      </c>
      <c r="F663" s="42">
        <v>61094999.686000004</v>
      </c>
      <c r="G663" s="42">
        <v>5029750</v>
      </c>
      <c r="H663" s="42">
        <v>131972044.00000001</v>
      </c>
      <c r="I663" s="42">
        <v>0</v>
      </c>
      <c r="J663" s="42">
        <f t="shared" si="74"/>
        <v>131972044.00000001</v>
      </c>
      <c r="K663" s="43">
        <f t="shared" si="70"/>
        <v>0</v>
      </c>
    </row>
    <row r="664" spans="1:11" s="7" customFormat="1" ht="27.75" customHeight="1" x14ac:dyDescent="0.3">
      <c r="A664" s="33" t="s">
        <v>21</v>
      </c>
      <c r="B664" s="33" t="s">
        <v>21</v>
      </c>
      <c r="C664" s="33" t="s">
        <v>21</v>
      </c>
      <c r="D664" s="34">
        <v>1313114</v>
      </c>
      <c r="E664" s="45" t="s">
        <v>116</v>
      </c>
      <c r="F664" s="46">
        <v>2399987.9959999998</v>
      </c>
      <c r="G664" s="46">
        <v>0</v>
      </c>
      <c r="H664" s="46">
        <f>SUMIF($B$665:$B$665,"article",H665:H665)</f>
        <v>0</v>
      </c>
      <c r="I664" s="46">
        <f>SUMIF($B$665:$B$665,"article",I665:I665)</f>
        <v>0</v>
      </c>
      <c r="J664" s="46">
        <f>SUMIF($B$665:$B$665,"article",J665:J665)</f>
        <v>0</v>
      </c>
      <c r="K664" s="47">
        <f t="shared" si="70"/>
        <v>0</v>
      </c>
    </row>
    <row r="665" spans="1:11" s="44" customFormat="1" ht="27.75" customHeight="1" x14ac:dyDescent="0.3">
      <c r="A665" s="38" t="s">
        <v>23</v>
      </c>
      <c r="B665" s="38" t="s">
        <v>23</v>
      </c>
      <c r="C665" s="39">
        <v>1313114</v>
      </c>
      <c r="D665" s="40">
        <v>7</v>
      </c>
      <c r="E665" s="41" t="s">
        <v>29</v>
      </c>
      <c r="F665" s="42">
        <v>2399987.9959999998</v>
      </c>
      <c r="G665" s="42">
        <v>0</v>
      </c>
      <c r="H665" s="42">
        <v>0</v>
      </c>
      <c r="I665" s="42">
        <v>0</v>
      </c>
      <c r="J665" s="42">
        <f>H665-I665</f>
        <v>0</v>
      </c>
      <c r="K665" s="43">
        <f t="shared" si="70"/>
        <v>0</v>
      </c>
    </row>
    <row r="666" spans="1:11" s="7" customFormat="1" ht="27.75" customHeight="1" x14ac:dyDescent="0.3">
      <c r="A666" s="33" t="s">
        <v>21</v>
      </c>
      <c r="B666" s="33" t="s">
        <v>21</v>
      </c>
      <c r="C666" s="33" t="s">
        <v>21</v>
      </c>
      <c r="D666" s="34">
        <v>1313115</v>
      </c>
      <c r="E666" s="45" t="s">
        <v>31</v>
      </c>
      <c r="F666" s="46">
        <v>4964780598.8599997</v>
      </c>
      <c r="G666" s="46">
        <v>5001013743.7145004</v>
      </c>
      <c r="H666" s="46">
        <f>SUMIF($B$667:$B$673,"article",H667:H673)</f>
        <v>687940271</v>
      </c>
      <c r="I666" s="46">
        <f>SUMIF($B$667:$B$673,"article",I667:I673)</f>
        <v>21753500</v>
      </c>
      <c r="J666" s="46">
        <f>SUMIF($B$667:$B$673,"article",J667:J673)</f>
        <v>666186771</v>
      </c>
      <c r="K666" s="47">
        <f t="shared" si="70"/>
        <v>3.162120451006422E-2</v>
      </c>
    </row>
    <row r="667" spans="1:11" s="44" customFormat="1" ht="27.75" customHeight="1" x14ac:dyDescent="0.3">
      <c r="A667" s="38" t="s">
        <v>23</v>
      </c>
      <c r="B667" s="38" t="s">
        <v>23</v>
      </c>
      <c r="C667" s="39">
        <v>1313115</v>
      </c>
      <c r="D667" s="40">
        <v>1</v>
      </c>
      <c r="E667" s="41" t="s">
        <v>24</v>
      </c>
      <c r="F667" s="42">
        <v>4319806194.5200005</v>
      </c>
      <c r="G667" s="42">
        <v>4320447219.3599997</v>
      </c>
      <c r="H667" s="42">
        <v>440717075</v>
      </c>
      <c r="I667" s="42">
        <v>21753500</v>
      </c>
      <c r="J667" s="42">
        <f t="shared" ref="J667:J673" si="75">H667-I667</f>
        <v>418963575</v>
      </c>
      <c r="K667" s="43">
        <f t="shared" si="70"/>
        <v>4.9359331040214408E-2</v>
      </c>
    </row>
    <row r="668" spans="1:11" s="44" customFormat="1" ht="27.75" customHeight="1" x14ac:dyDescent="0.3">
      <c r="A668" s="38" t="s">
        <v>23</v>
      </c>
      <c r="B668" s="38" t="s">
        <v>23</v>
      </c>
      <c r="C668" s="39">
        <v>1313115</v>
      </c>
      <c r="D668" s="40">
        <v>2</v>
      </c>
      <c r="E668" s="41" t="s">
        <v>25</v>
      </c>
      <c r="F668" s="42">
        <v>238182633.241</v>
      </c>
      <c r="G668" s="42">
        <v>75737500.374500006</v>
      </c>
      <c r="H668" s="42">
        <v>247223196</v>
      </c>
      <c r="I668" s="42">
        <v>0</v>
      </c>
      <c r="J668" s="42">
        <f t="shared" si="75"/>
        <v>247223196</v>
      </c>
      <c r="K668" s="43">
        <f t="shared" si="70"/>
        <v>0</v>
      </c>
    </row>
    <row r="669" spans="1:11" s="44" customFormat="1" ht="27.75" customHeight="1" x14ac:dyDescent="0.3">
      <c r="A669" s="38" t="s">
        <v>23</v>
      </c>
      <c r="B669" s="38" t="s">
        <v>23</v>
      </c>
      <c r="C669" s="39">
        <v>1313115</v>
      </c>
      <c r="D669" s="40">
        <v>3</v>
      </c>
      <c r="E669" s="41" t="s">
        <v>26</v>
      </c>
      <c r="F669" s="42">
        <v>306513359.36000001</v>
      </c>
      <c r="G669" s="42">
        <v>530504842.88000005</v>
      </c>
      <c r="H669" s="42">
        <v>-3.0267983675003052E-9</v>
      </c>
      <c r="I669" s="42">
        <v>0</v>
      </c>
      <c r="J669" s="42">
        <f t="shared" si="75"/>
        <v>-3.0267983675003052E-9</v>
      </c>
      <c r="K669" s="43">
        <f t="shared" si="70"/>
        <v>0</v>
      </c>
    </row>
    <row r="670" spans="1:11" s="44" customFormat="1" ht="27.75" customHeight="1" x14ac:dyDescent="0.3">
      <c r="A670" s="38" t="s">
        <v>23</v>
      </c>
      <c r="B670" s="38" t="s">
        <v>23</v>
      </c>
      <c r="C670" s="39">
        <v>1313115</v>
      </c>
      <c r="D670" s="40">
        <v>4</v>
      </c>
      <c r="E670" s="41" t="s">
        <v>27</v>
      </c>
      <c r="F670" s="42">
        <v>37718412.089000002</v>
      </c>
      <c r="G670" s="42">
        <v>69294431.099999994</v>
      </c>
      <c r="H670" s="42">
        <v>0</v>
      </c>
      <c r="I670" s="42">
        <v>0</v>
      </c>
      <c r="J670" s="42">
        <f t="shared" si="75"/>
        <v>0</v>
      </c>
      <c r="K670" s="43" t="e">
        <f t="shared" si="70"/>
        <v>#DIV/0!</v>
      </c>
    </row>
    <row r="671" spans="1:11" s="44" customFormat="1" ht="27.75" customHeight="1" x14ac:dyDescent="0.3">
      <c r="A671" s="38" t="s">
        <v>23</v>
      </c>
      <c r="B671" s="38" t="s">
        <v>23</v>
      </c>
      <c r="C671" s="39">
        <v>1313115</v>
      </c>
      <c r="D671" s="40">
        <v>5</v>
      </c>
      <c r="E671" s="41" t="s">
        <v>28</v>
      </c>
      <c r="F671" s="42">
        <v>0</v>
      </c>
      <c r="G671" s="42">
        <v>0</v>
      </c>
      <c r="H671" s="42">
        <v>0</v>
      </c>
      <c r="I671" s="42">
        <v>0</v>
      </c>
      <c r="J671" s="42">
        <f t="shared" si="75"/>
        <v>0</v>
      </c>
      <c r="K671" s="43">
        <f t="shared" si="70"/>
        <v>0</v>
      </c>
    </row>
    <row r="672" spans="1:11" s="44" customFormat="1" ht="27.75" customHeight="1" x14ac:dyDescent="0.3">
      <c r="A672" s="38" t="s">
        <v>23</v>
      </c>
      <c r="B672" s="38" t="s">
        <v>23</v>
      </c>
      <c r="C672" s="39">
        <v>1313115</v>
      </c>
      <c r="D672" s="40">
        <v>7</v>
      </c>
      <c r="E672" s="41" t="s">
        <v>29</v>
      </c>
      <c r="F672" s="42">
        <v>1464999.9640000002</v>
      </c>
      <c r="G672" s="42">
        <v>0</v>
      </c>
      <c r="H672" s="42">
        <v>0</v>
      </c>
      <c r="I672" s="42">
        <v>0</v>
      </c>
      <c r="J672" s="42">
        <f t="shared" si="75"/>
        <v>0</v>
      </c>
      <c r="K672" s="43">
        <f t="shared" si="70"/>
        <v>0</v>
      </c>
    </row>
    <row r="673" spans="1:11" s="44" customFormat="1" ht="27.75" customHeight="1" x14ac:dyDescent="0.3">
      <c r="A673" s="38" t="s">
        <v>23</v>
      </c>
      <c r="B673" s="38" t="s">
        <v>23</v>
      </c>
      <c r="C673" s="39">
        <v>1313115</v>
      </c>
      <c r="D673" s="40">
        <v>9</v>
      </c>
      <c r="E673" s="41" t="s">
        <v>30</v>
      </c>
      <c r="F673" s="42">
        <v>61094999.686000004</v>
      </c>
      <c r="G673" s="42">
        <v>5029750</v>
      </c>
      <c r="H673" s="42">
        <v>0</v>
      </c>
      <c r="I673" s="42">
        <v>0</v>
      </c>
      <c r="J673" s="42">
        <f t="shared" si="75"/>
        <v>0</v>
      </c>
      <c r="K673" s="43" t="e">
        <f t="shared" si="70"/>
        <v>#DIV/0!</v>
      </c>
    </row>
    <row r="674" spans="1:11" s="7" customFormat="1" ht="27.75" customHeight="1" x14ac:dyDescent="0.3">
      <c r="A674" s="22" t="s">
        <v>16</v>
      </c>
      <c r="B674" s="22" t="s">
        <v>16</v>
      </c>
      <c r="C674" s="22" t="s">
        <v>16</v>
      </c>
      <c r="D674" s="50">
        <v>1314</v>
      </c>
      <c r="E674" s="51" t="s">
        <v>117</v>
      </c>
      <c r="F674" s="52">
        <v>168203101.1419</v>
      </c>
      <c r="G674" s="52">
        <v>193212636.00199997</v>
      </c>
      <c r="H674" s="52">
        <f>SUMIF($B$675:$B$691,"chap",H675:H691)</f>
        <v>379790271.05289006</v>
      </c>
      <c r="I674" s="52">
        <f>SUMIF($B$675:$B$691,"chap",I675:I691)</f>
        <v>22117900</v>
      </c>
      <c r="J674" s="52">
        <f>SUMIF($B$675:$B$691,"chap",J675:J691)</f>
        <v>357672371.05289006</v>
      </c>
      <c r="K674" s="53">
        <f t="shared" si="70"/>
        <v>5.8237142143432723E-2</v>
      </c>
    </row>
    <row r="675" spans="1:11" s="32" customFormat="1" ht="27.75" customHeight="1" x14ac:dyDescent="0.3">
      <c r="A675" s="27" t="s">
        <v>19</v>
      </c>
      <c r="B675" s="27" t="s">
        <v>19</v>
      </c>
      <c r="C675" s="27" t="s">
        <v>19</v>
      </c>
      <c r="D675" s="28">
        <v>13141</v>
      </c>
      <c r="E675" s="29" t="s">
        <v>20</v>
      </c>
      <c r="F675" s="30">
        <v>168203101.1419</v>
      </c>
      <c r="G675" s="30">
        <v>193212636.00199997</v>
      </c>
      <c r="H675" s="30">
        <f>SUMIF($B$676:$B$691,"section",H676:H691)</f>
        <v>379790271.05289006</v>
      </c>
      <c r="I675" s="30">
        <f>SUMIF($B$676:$B$691,"section",I676:I691)</f>
        <v>22117900</v>
      </c>
      <c r="J675" s="30">
        <f>SUMIF($B$676:$B$691,"section",J676:J691)</f>
        <v>357672371.05289006</v>
      </c>
      <c r="K675" s="31">
        <f t="shared" si="70"/>
        <v>5.8237142143432723E-2</v>
      </c>
    </row>
    <row r="676" spans="1:11" s="7" customFormat="1" ht="27.75" customHeight="1" x14ac:dyDescent="0.3">
      <c r="A676" s="33" t="s">
        <v>21</v>
      </c>
      <c r="B676" s="33" t="s">
        <v>21</v>
      </c>
      <c r="C676" s="33" t="s">
        <v>21</v>
      </c>
      <c r="D676" s="34">
        <v>1314111</v>
      </c>
      <c r="E676" s="45" t="s">
        <v>22</v>
      </c>
      <c r="F676" s="46">
        <v>38092491.074000001</v>
      </c>
      <c r="G676" s="46">
        <v>46837158.420499995</v>
      </c>
      <c r="H676" s="46">
        <f>SUMIF($B$677:$B$683,"article",H677:H683)</f>
        <v>106578775.01785001</v>
      </c>
      <c r="I676" s="46">
        <f>SUMIF($B$677:$B$683,"article",I677:I683)</f>
        <v>5366300</v>
      </c>
      <c r="J676" s="46">
        <f>SUMIF($B$677:$B$683,"article",J677:J683)</f>
        <v>101212475.01785001</v>
      </c>
      <c r="K676" s="47">
        <f t="shared" si="70"/>
        <v>5.0350550558506998E-2</v>
      </c>
    </row>
    <row r="677" spans="1:11" s="44" customFormat="1" ht="27.75" customHeight="1" x14ac:dyDescent="0.3">
      <c r="A677" s="38" t="s">
        <v>23</v>
      </c>
      <c r="B677" s="38" t="s">
        <v>23</v>
      </c>
      <c r="C677" s="39">
        <v>1314111</v>
      </c>
      <c r="D677" s="40">
        <v>1</v>
      </c>
      <c r="E677" s="41" t="s">
        <v>24</v>
      </c>
      <c r="F677" s="42">
        <v>32521591.299999997</v>
      </c>
      <c r="G677" s="42">
        <v>40234575.542999998</v>
      </c>
      <c r="H677" s="42">
        <v>83061096.000000015</v>
      </c>
      <c r="I677" s="42">
        <v>5366300</v>
      </c>
      <c r="J677" s="42">
        <f t="shared" ref="J677:J683" si="76">H677-I677</f>
        <v>77694796.000000015</v>
      </c>
      <c r="K677" s="43">
        <f t="shared" si="70"/>
        <v>6.460666013845999E-2</v>
      </c>
    </row>
    <row r="678" spans="1:11" s="44" customFormat="1" ht="27.75" customHeight="1" x14ac:dyDescent="0.3">
      <c r="A678" s="38" t="s">
        <v>23</v>
      </c>
      <c r="B678" s="38" t="s">
        <v>23</v>
      </c>
      <c r="C678" s="39">
        <v>1314111</v>
      </c>
      <c r="D678" s="40">
        <v>2</v>
      </c>
      <c r="E678" s="41" t="s">
        <v>25</v>
      </c>
      <c r="F678" s="42">
        <v>0.17000000004190952</v>
      </c>
      <c r="G678" s="42">
        <v>1047411.8774999999</v>
      </c>
      <c r="H678" s="42">
        <v>221496.00000000003</v>
      </c>
      <c r="I678" s="42">
        <v>0</v>
      </c>
      <c r="J678" s="42">
        <f t="shared" si="76"/>
        <v>221496.00000000003</v>
      </c>
      <c r="K678" s="43">
        <f t="shared" si="70"/>
        <v>0</v>
      </c>
    </row>
    <row r="679" spans="1:11" s="44" customFormat="1" ht="27.75" customHeight="1" x14ac:dyDescent="0.3">
      <c r="A679" s="38" t="s">
        <v>23</v>
      </c>
      <c r="B679" s="38" t="s">
        <v>23</v>
      </c>
      <c r="C679" s="39">
        <v>1314111</v>
      </c>
      <c r="D679" s="40">
        <v>3</v>
      </c>
      <c r="E679" s="41" t="s">
        <v>26</v>
      </c>
      <c r="F679" s="42">
        <v>2215531.6040000003</v>
      </c>
      <c r="G679" s="42">
        <v>2313600</v>
      </c>
      <c r="H679" s="42">
        <v>7386408.56635</v>
      </c>
      <c r="I679" s="42">
        <v>0</v>
      </c>
      <c r="J679" s="42">
        <f t="shared" si="76"/>
        <v>7386408.56635</v>
      </c>
      <c r="K679" s="43">
        <f t="shared" si="70"/>
        <v>0</v>
      </c>
    </row>
    <row r="680" spans="1:11" s="44" customFormat="1" ht="27.75" customHeight="1" x14ac:dyDescent="0.3">
      <c r="A680" s="38" t="s">
        <v>23</v>
      </c>
      <c r="B680" s="38" t="s">
        <v>23</v>
      </c>
      <c r="C680" s="39">
        <v>1314111</v>
      </c>
      <c r="D680" s="40">
        <v>4</v>
      </c>
      <c r="E680" s="41" t="s">
        <v>27</v>
      </c>
      <c r="F680" s="42">
        <v>1206120</v>
      </c>
      <c r="G680" s="42">
        <v>953961</v>
      </c>
      <c r="H680" s="42">
        <v>8374163.4515000014</v>
      </c>
      <c r="I680" s="42">
        <v>0</v>
      </c>
      <c r="J680" s="42">
        <f t="shared" si="76"/>
        <v>8374163.4515000014</v>
      </c>
      <c r="K680" s="43">
        <f t="shared" si="70"/>
        <v>0</v>
      </c>
    </row>
    <row r="681" spans="1:11" s="44" customFormat="1" ht="27.75" customHeight="1" x14ac:dyDescent="0.3">
      <c r="A681" s="38" t="s">
        <v>23</v>
      </c>
      <c r="B681" s="38" t="s">
        <v>23</v>
      </c>
      <c r="C681" s="39">
        <v>1314111</v>
      </c>
      <c r="D681" s="40">
        <v>5</v>
      </c>
      <c r="E681" s="41" t="s">
        <v>28</v>
      </c>
      <c r="F681" s="42">
        <v>0</v>
      </c>
      <c r="G681" s="42">
        <v>0</v>
      </c>
      <c r="H681" s="42">
        <v>0</v>
      </c>
      <c r="I681" s="42">
        <v>0</v>
      </c>
      <c r="J681" s="42">
        <f t="shared" si="76"/>
        <v>0</v>
      </c>
      <c r="K681" s="43">
        <f t="shared" si="70"/>
        <v>0</v>
      </c>
    </row>
    <row r="682" spans="1:11" s="44" customFormat="1" ht="27.75" customHeight="1" x14ac:dyDescent="0.3">
      <c r="A682" s="38" t="s">
        <v>23</v>
      </c>
      <c r="B682" s="38" t="s">
        <v>23</v>
      </c>
      <c r="C682" s="39">
        <v>1314111</v>
      </c>
      <c r="D682" s="40">
        <v>7</v>
      </c>
      <c r="E682" s="41" t="s">
        <v>29</v>
      </c>
      <c r="F682" s="42">
        <v>0</v>
      </c>
      <c r="G682" s="42">
        <v>0</v>
      </c>
      <c r="H682" s="42">
        <v>0</v>
      </c>
      <c r="I682" s="42">
        <v>0</v>
      </c>
      <c r="J682" s="42">
        <f t="shared" si="76"/>
        <v>0</v>
      </c>
      <c r="K682" s="43">
        <f t="shared" si="70"/>
        <v>0</v>
      </c>
    </row>
    <row r="683" spans="1:11" s="44" customFormat="1" ht="27.75" customHeight="1" x14ac:dyDescent="0.3">
      <c r="A683" s="38" t="s">
        <v>23</v>
      </c>
      <c r="B683" s="38" t="s">
        <v>23</v>
      </c>
      <c r="C683" s="39">
        <v>1314111</v>
      </c>
      <c r="D683" s="40">
        <v>9</v>
      </c>
      <c r="E683" s="41" t="s">
        <v>30</v>
      </c>
      <c r="F683" s="42">
        <v>2149248</v>
      </c>
      <c r="G683" s="42">
        <v>2287610</v>
      </c>
      <c r="H683" s="42">
        <v>7535611</v>
      </c>
      <c r="I683" s="42">
        <v>0</v>
      </c>
      <c r="J683" s="42">
        <f t="shared" si="76"/>
        <v>7535611</v>
      </c>
      <c r="K683" s="43">
        <f t="shared" si="70"/>
        <v>0</v>
      </c>
    </row>
    <row r="684" spans="1:11" s="7" customFormat="1" ht="27.75" customHeight="1" x14ac:dyDescent="0.3">
      <c r="A684" s="33" t="s">
        <v>21</v>
      </c>
      <c r="B684" s="33" t="s">
        <v>21</v>
      </c>
      <c r="C684" s="33" t="s">
        <v>21</v>
      </c>
      <c r="D684" s="34">
        <v>1314112</v>
      </c>
      <c r="E684" s="45" t="s">
        <v>118</v>
      </c>
      <c r="F684" s="46">
        <v>130110610.06790002</v>
      </c>
      <c r="G684" s="46">
        <v>146375477.58149999</v>
      </c>
      <c r="H684" s="46">
        <f>SUMIF($B$685:$B$691,"article",H685:H691)</f>
        <v>273211496.03504008</v>
      </c>
      <c r="I684" s="46">
        <f>SUMIF($B$685:$B$691,"article",I685:I691)</f>
        <v>16751600</v>
      </c>
      <c r="J684" s="46">
        <f>SUMIF($B$685:$B$691,"article",J685:J691)</f>
        <v>256459896.03504008</v>
      </c>
      <c r="K684" s="47">
        <f t="shared" si="70"/>
        <v>6.1313671800441234E-2</v>
      </c>
    </row>
    <row r="685" spans="1:11" s="44" customFormat="1" ht="27.75" customHeight="1" x14ac:dyDescent="0.3">
      <c r="A685" s="38" t="s">
        <v>23</v>
      </c>
      <c r="B685" s="38" t="s">
        <v>23</v>
      </c>
      <c r="C685" s="39">
        <v>1314112</v>
      </c>
      <c r="D685" s="40">
        <v>1</v>
      </c>
      <c r="E685" s="41" t="s">
        <v>24</v>
      </c>
      <c r="F685" s="42">
        <v>82872757.493900016</v>
      </c>
      <c r="G685" s="42">
        <v>102214529.42649999</v>
      </c>
      <c r="H685" s="42">
        <v>196788134.00000009</v>
      </c>
      <c r="I685" s="42">
        <v>16751600</v>
      </c>
      <c r="J685" s="42">
        <f t="shared" ref="J685:J691" si="77">H685-I685</f>
        <v>180036534.00000009</v>
      </c>
      <c r="K685" s="43">
        <f t="shared" si="70"/>
        <v>8.5125051289931905E-2</v>
      </c>
    </row>
    <row r="686" spans="1:11" s="44" customFormat="1" ht="27.75" customHeight="1" x14ac:dyDescent="0.3">
      <c r="A686" s="38" t="s">
        <v>23</v>
      </c>
      <c r="B686" s="38" t="s">
        <v>23</v>
      </c>
      <c r="C686" s="39">
        <v>1314112</v>
      </c>
      <c r="D686" s="40">
        <v>2</v>
      </c>
      <c r="E686" s="41" t="s">
        <v>25</v>
      </c>
      <c r="F686" s="42">
        <v>15962826.220000001</v>
      </c>
      <c r="G686" s="42">
        <v>17841294.204999998</v>
      </c>
      <c r="H686" s="42">
        <v>33415818.674700007</v>
      </c>
      <c r="I686" s="42">
        <v>0</v>
      </c>
      <c r="J686" s="42">
        <f t="shared" si="77"/>
        <v>33415818.674700007</v>
      </c>
      <c r="K686" s="43">
        <f t="shared" si="70"/>
        <v>0</v>
      </c>
    </row>
    <row r="687" spans="1:11" s="44" customFormat="1" ht="27.75" customHeight="1" x14ac:dyDescent="0.3">
      <c r="A687" s="38" t="s">
        <v>23</v>
      </c>
      <c r="B687" s="38" t="s">
        <v>23</v>
      </c>
      <c r="C687" s="39">
        <v>1314112</v>
      </c>
      <c r="D687" s="40">
        <v>3</v>
      </c>
      <c r="E687" s="41" t="s">
        <v>26</v>
      </c>
      <c r="F687" s="42">
        <v>10787395.284</v>
      </c>
      <c r="G687" s="42">
        <v>12874987.949999999</v>
      </c>
      <c r="H687" s="42">
        <v>28252969.108100001</v>
      </c>
      <c r="I687" s="42">
        <v>0</v>
      </c>
      <c r="J687" s="42">
        <f t="shared" si="77"/>
        <v>28252969.108100001</v>
      </c>
      <c r="K687" s="43">
        <f t="shared" si="70"/>
        <v>0</v>
      </c>
    </row>
    <row r="688" spans="1:11" s="44" customFormat="1" ht="27.75" customHeight="1" x14ac:dyDescent="0.3">
      <c r="A688" s="38" t="s">
        <v>23</v>
      </c>
      <c r="B688" s="38" t="s">
        <v>23</v>
      </c>
      <c r="C688" s="39">
        <v>1314112</v>
      </c>
      <c r="D688" s="40">
        <v>4</v>
      </c>
      <c r="E688" s="41" t="s">
        <v>27</v>
      </c>
      <c r="F688" s="42">
        <v>2500004.09</v>
      </c>
      <c r="G688" s="42">
        <v>1444666</v>
      </c>
      <c r="H688" s="42">
        <v>14672720.854</v>
      </c>
      <c r="I688" s="42">
        <v>0</v>
      </c>
      <c r="J688" s="42">
        <f t="shared" si="77"/>
        <v>14672720.854</v>
      </c>
      <c r="K688" s="43">
        <f t="shared" si="70"/>
        <v>0</v>
      </c>
    </row>
    <row r="689" spans="1:11" s="44" customFormat="1" ht="27.75" customHeight="1" x14ac:dyDescent="0.3">
      <c r="A689" s="38" t="s">
        <v>23</v>
      </c>
      <c r="B689" s="38" t="s">
        <v>23</v>
      </c>
      <c r="C689" s="39">
        <v>1314112</v>
      </c>
      <c r="D689" s="40">
        <v>5</v>
      </c>
      <c r="E689" s="41" t="s">
        <v>28</v>
      </c>
      <c r="F689" s="42">
        <v>0</v>
      </c>
      <c r="G689" s="42">
        <v>0</v>
      </c>
      <c r="H689" s="42">
        <v>0</v>
      </c>
      <c r="I689" s="42">
        <v>0</v>
      </c>
      <c r="J689" s="42">
        <f t="shared" si="77"/>
        <v>0</v>
      </c>
      <c r="K689" s="43">
        <f t="shared" si="70"/>
        <v>0</v>
      </c>
    </row>
    <row r="690" spans="1:11" s="44" customFormat="1" ht="27.75" customHeight="1" x14ac:dyDescent="0.3">
      <c r="A690" s="38" t="s">
        <v>23</v>
      </c>
      <c r="B690" s="38" t="s">
        <v>23</v>
      </c>
      <c r="C690" s="39">
        <v>1314112</v>
      </c>
      <c r="D690" s="40">
        <v>7</v>
      </c>
      <c r="E690" s="41" t="s">
        <v>29</v>
      </c>
      <c r="F690" s="42">
        <v>0</v>
      </c>
      <c r="G690" s="42">
        <v>0</v>
      </c>
      <c r="H690" s="42">
        <v>0</v>
      </c>
      <c r="I690" s="42">
        <v>0</v>
      </c>
      <c r="J690" s="42">
        <f t="shared" si="77"/>
        <v>0</v>
      </c>
      <c r="K690" s="43">
        <f t="shared" si="70"/>
        <v>0</v>
      </c>
    </row>
    <row r="691" spans="1:11" s="44" customFormat="1" ht="27.75" customHeight="1" x14ac:dyDescent="0.3">
      <c r="A691" s="38" t="s">
        <v>23</v>
      </c>
      <c r="B691" s="38" t="s">
        <v>23</v>
      </c>
      <c r="C691" s="39">
        <v>1314112</v>
      </c>
      <c r="D691" s="40">
        <v>9</v>
      </c>
      <c r="E691" s="41" t="s">
        <v>30</v>
      </c>
      <c r="F691" s="42">
        <v>17987626.98</v>
      </c>
      <c r="G691" s="42">
        <v>12000000</v>
      </c>
      <c r="H691" s="42">
        <v>81853.398240001581</v>
      </c>
      <c r="I691" s="42">
        <v>0</v>
      </c>
      <c r="J691" s="42">
        <f t="shared" si="77"/>
        <v>81853.398240001581</v>
      </c>
      <c r="K691" s="43">
        <f t="shared" si="70"/>
        <v>0</v>
      </c>
    </row>
    <row r="692" spans="1:11" s="7" customFormat="1" ht="27.75" customHeight="1" x14ac:dyDescent="0.3">
      <c r="A692" s="49" t="s">
        <v>16</v>
      </c>
      <c r="B692" s="49" t="s">
        <v>16</v>
      </c>
      <c r="C692" s="49" t="s">
        <v>16</v>
      </c>
      <c r="D692" s="50">
        <v>1315</v>
      </c>
      <c r="E692" s="51" t="s">
        <v>119</v>
      </c>
      <c r="F692" s="52">
        <v>694519657.76000011</v>
      </c>
      <c r="G692" s="52">
        <v>696729636.02450001</v>
      </c>
      <c r="H692" s="52">
        <f>SUMIF($B$693:$B$709,"chap",H693:H709)</f>
        <v>1267262364.2488999</v>
      </c>
      <c r="I692" s="52">
        <f>SUMIF($B$693:$B$709,"chap",I693:I709)</f>
        <v>66261252.030000001</v>
      </c>
      <c r="J692" s="52">
        <f>SUMIF($B$693:$B$709,"chap",J693:J709)</f>
        <v>1201001112.2189002</v>
      </c>
      <c r="K692" s="53">
        <f t="shared" si="70"/>
        <v>5.2286924869952019E-2</v>
      </c>
    </row>
    <row r="693" spans="1:11" s="32" customFormat="1" ht="27.75" customHeight="1" x14ac:dyDescent="0.3">
      <c r="A693" s="27" t="s">
        <v>19</v>
      </c>
      <c r="B693" s="27" t="s">
        <v>19</v>
      </c>
      <c r="C693" s="27" t="s">
        <v>19</v>
      </c>
      <c r="D693" s="28">
        <v>13151</v>
      </c>
      <c r="E693" s="29" t="s">
        <v>20</v>
      </c>
      <c r="F693" s="30">
        <v>694519657.76000011</v>
      </c>
      <c r="G693" s="30">
        <v>696729636.02450001</v>
      </c>
      <c r="H693" s="30">
        <f>SUMIF($B$694:$B$709,"section",H694:H709)</f>
        <v>1267262364.2488999</v>
      </c>
      <c r="I693" s="30">
        <f>SUMIF($B$694:$B$709,"section",I694:I709)</f>
        <v>66261252.030000001</v>
      </c>
      <c r="J693" s="30">
        <f>SUMIF($B$694:$B$709,"section",J694:J709)</f>
        <v>1201001112.2189002</v>
      </c>
      <c r="K693" s="31">
        <f t="shared" si="70"/>
        <v>5.2286924869952019E-2</v>
      </c>
    </row>
    <row r="694" spans="1:11" s="7" customFormat="1" ht="27.75" customHeight="1" x14ac:dyDescent="0.3">
      <c r="A694" s="48" t="s">
        <v>21</v>
      </c>
      <c r="B694" s="48" t="s">
        <v>21</v>
      </c>
      <c r="C694" s="48" t="s">
        <v>21</v>
      </c>
      <c r="D694" s="34">
        <v>1315111</v>
      </c>
      <c r="E694" s="45" t="s">
        <v>22</v>
      </c>
      <c r="F694" s="46">
        <v>133974332.96000001</v>
      </c>
      <c r="G694" s="46">
        <v>321808587.22100002</v>
      </c>
      <c r="H694" s="46">
        <f>SUMIF($B$695:$B$701,"article",H695:H701)</f>
        <v>942140984.60975003</v>
      </c>
      <c r="I694" s="46">
        <f>SUMIF($B$695:$B$701,"article",I695:I701)</f>
        <v>52134900.030000001</v>
      </c>
      <c r="J694" s="46">
        <f>SUMIF($B$695:$B$701,"article",J695:J701)</f>
        <v>890006084.57975006</v>
      </c>
      <c r="K694" s="47">
        <f t="shared" si="70"/>
        <v>5.5336622524276576E-2</v>
      </c>
    </row>
    <row r="695" spans="1:11" s="44" customFormat="1" ht="27.75" customHeight="1" x14ac:dyDescent="0.3">
      <c r="A695" s="38" t="s">
        <v>23</v>
      </c>
      <c r="B695" s="38" t="s">
        <v>23</v>
      </c>
      <c r="C695" s="39">
        <v>1315111</v>
      </c>
      <c r="D695" s="40">
        <v>1</v>
      </c>
      <c r="E695" s="41" t="s">
        <v>24</v>
      </c>
      <c r="F695" s="42">
        <v>81668614.960000008</v>
      </c>
      <c r="G695" s="42">
        <v>266046118.24600002</v>
      </c>
      <c r="H695" s="42">
        <v>686951812.10350001</v>
      </c>
      <c r="I695" s="42">
        <v>50434900.009999998</v>
      </c>
      <c r="J695" s="42">
        <f t="shared" ref="J695:J701" si="78">H695-I695</f>
        <v>636516912.09350002</v>
      </c>
      <c r="K695" s="43">
        <f t="shared" si="70"/>
        <v>7.3418395761362651E-2</v>
      </c>
    </row>
    <row r="696" spans="1:11" s="44" customFormat="1" ht="27.75" customHeight="1" x14ac:dyDescent="0.3">
      <c r="A696" s="38" t="s">
        <v>23</v>
      </c>
      <c r="B696" s="38" t="s">
        <v>23</v>
      </c>
      <c r="C696" s="39">
        <v>1315111</v>
      </c>
      <c r="D696" s="40">
        <v>2</v>
      </c>
      <c r="E696" s="41" t="s">
        <v>25</v>
      </c>
      <c r="F696" s="42">
        <v>9066084</v>
      </c>
      <c r="G696" s="42">
        <v>14847850.150000002</v>
      </c>
      <c r="H696" s="42">
        <v>4656179.6574750012</v>
      </c>
      <c r="I696" s="42">
        <v>0</v>
      </c>
      <c r="J696" s="42">
        <f t="shared" si="78"/>
        <v>4656179.6574750012</v>
      </c>
      <c r="K696" s="43">
        <f t="shared" si="70"/>
        <v>0</v>
      </c>
    </row>
    <row r="697" spans="1:11" s="44" customFormat="1" ht="27.75" customHeight="1" x14ac:dyDescent="0.3">
      <c r="A697" s="38" t="s">
        <v>23</v>
      </c>
      <c r="B697" s="38" t="s">
        <v>23</v>
      </c>
      <c r="C697" s="39">
        <v>1315111</v>
      </c>
      <c r="D697" s="40">
        <v>3</v>
      </c>
      <c r="E697" s="41" t="s">
        <v>26</v>
      </c>
      <c r="F697" s="42">
        <v>5939642</v>
      </c>
      <c r="G697" s="42">
        <v>1004118.8250000001</v>
      </c>
      <c r="H697" s="42">
        <v>11597272.598775003</v>
      </c>
      <c r="I697" s="42">
        <v>1700000.02</v>
      </c>
      <c r="J697" s="42">
        <f t="shared" si="78"/>
        <v>9897272.5787750036</v>
      </c>
      <c r="K697" s="43">
        <f t="shared" si="70"/>
        <v>0.14658619132394696</v>
      </c>
    </row>
    <row r="698" spans="1:11" s="44" customFormat="1" ht="27.75" customHeight="1" x14ac:dyDescent="0.3">
      <c r="A698" s="38" t="s">
        <v>23</v>
      </c>
      <c r="B698" s="38" t="s">
        <v>23</v>
      </c>
      <c r="C698" s="39">
        <v>1315111</v>
      </c>
      <c r="D698" s="40">
        <v>4</v>
      </c>
      <c r="E698" s="41" t="s">
        <v>27</v>
      </c>
      <c r="F698" s="42">
        <v>0</v>
      </c>
      <c r="G698" s="42">
        <v>500000</v>
      </c>
      <c r="H698" s="42">
        <v>8868750</v>
      </c>
      <c r="I698" s="42">
        <v>0</v>
      </c>
      <c r="J698" s="42">
        <f t="shared" si="78"/>
        <v>8868750</v>
      </c>
      <c r="K698" s="43">
        <f t="shared" si="70"/>
        <v>0</v>
      </c>
    </row>
    <row r="699" spans="1:11" s="44" customFormat="1" ht="27.75" customHeight="1" x14ac:dyDescent="0.3">
      <c r="A699" s="38" t="s">
        <v>23</v>
      </c>
      <c r="B699" s="38" t="s">
        <v>23</v>
      </c>
      <c r="C699" s="39">
        <v>1315111</v>
      </c>
      <c r="D699" s="40">
        <v>5</v>
      </c>
      <c r="E699" s="41" t="s">
        <v>28</v>
      </c>
      <c r="F699" s="42">
        <v>0</v>
      </c>
      <c r="G699" s="42">
        <v>0</v>
      </c>
      <c r="H699" s="42">
        <v>373750</v>
      </c>
      <c r="I699" s="42">
        <v>0</v>
      </c>
      <c r="J699" s="42">
        <f t="shared" si="78"/>
        <v>373750</v>
      </c>
      <c r="K699" s="43">
        <f t="shared" si="70"/>
        <v>0</v>
      </c>
    </row>
    <row r="700" spans="1:11" s="44" customFormat="1" ht="27.75" customHeight="1" x14ac:dyDescent="0.3">
      <c r="A700" s="38" t="s">
        <v>23</v>
      </c>
      <c r="B700" s="38" t="s">
        <v>23</v>
      </c>
      <c r="C700" s="39">
        <v>1315111</v>
      </c>
      <c r="D700" s="40">
        <v>7</v>
      </c>
      <c r="E700" s="41" t="s">
        <v>29</v>
      </c>
      <c r="F700" s="42">
        <v>1299992</v>
      </c>
      <c r="G700" s="42">
        <v>0</v>
      </c>
      <c r="H700" s="42">
        <v>37514265.000000007</v>
      </c>
      <c r="I700" s="42">
        <v>0</v>
      </c>
      <c r="J700" s="42">
        <f t="shared" si="78"/>
        <v>37514265.000000007</v>
      </c>
      <c r="K700" s="43">
        <f t="shared" si="70"/>
        <v>0</v>
      </c>
    </row>
    <row r="701" spans="1:11" s="44" customFormat="1" ht="27.75" customHeight="1" x14ac:dyDescent="0.3">
      <c r="A701" s="38" t="s">
        <v>23</v>
      </c>
      <c r="B701" s="38" t="s">
        <v>23</v>
      </c>
      <c r="C701" s="39">
        <v>1315111</v>
      </c>
      <c r="D701" s="40">
        <v>9</v>
      </c>
      <c r="E701" s="41" t="s">
        <v>30</v>
      </c>
      <c r="F701" s="42">
        <v>36000000</v>
      </c>
      <c r="G701" s="42">
        <v>39410500</v>
      </c>
      <c r="H701" s="42">
        <v>192178955.25</v>
      </c>
      <c r="I701" s="42">
        <v>0</v>
      </c>
      <c r="J701" s="42">
        <f t="shared" si="78"/>
        <v>192178955.25</v>
      </c>
      <c r="K701" s="43">
        <f t="shared" si="70"/>
        <v>0</v>
      </c>
    </row>
    <row r="702" spans="1:11" s="7" customFormat="1" ht="27.75" customHeight="1" x14ac:dyDescent="0.3">
      <c r="A702" s="33" t="s">
        <v>21</v>
      </c>
      <c r="B702" s="33" t="s">
        <v>21</v>
      </c>
      <c r="C702" s="33" t="s">
        <v>21</v>
      </c>
      <c r="D702" s="34">
        <v>1315112</v>
      </c>
      <c r="E702" s="45" t="s">
        <v>31</v>
      </c>
      <c r="F702" s="46">
        <v>560545324.80000007</v>
      </c>
      <c r="G702" s="46">
        <v>374921048.8035</v>
      </c>
      <c r="H702" s="46">
        <f>SUMIF($B$703:$B$709,"article",H703:H709)</f>
        <v>325121379.63915002</v>
      </c>
      <c r="I702" s="46">
        <f>SUMIF($B$703:$B$709,"article",I703:I709)</f>
        <v>14126352</v>
      </c>
      <c r="J702" s="46">
        <f>SUMIF($B$703:$B$709,"article",J703:J709)</f>
        <v>310995027.63915002</v>
      </c>
      <c r="K702" s="47">
        <f t="shared" si="70"/>
        <v>4.3449471134991924E-2</v>
      </c>
    </row>
    <row r="703" spans="1:11" s="44" customFormat="1" ht="27.75" customHeight="1" x14ac:dyDescent="0.3">
      <c r="A703" s="38" t="s">
        <v>23</v>
      </c>
      <c r="B703" s="38" t="s">
        <v>23</v>
      </c>
      <c r="C703" s="39">
        <v>1315112</v>
      </c>
      <c r="D703" s="40">
        <v>1</v>
      </c>
      <c r="E703" s="41" t="s">
        <v>24</v>
      </c>
      <c r="F703" s="42">
        <v>257990120.80000007</v>
      </c>
      <c r="G703" s="42">
        <v>126310167.294</v>
      </c>
      <c r="H703" s="42">
        <v>145777211.55550003</v>
      </c>
      <c r="I703" s="42">
        <v>7515800</v>
      </c>
      <c r="J703" s="42">
        <f t="shared" ref="J703:J709" si="79">H703-I703</f>
        <v>138261411.55550003</v>
      </c>
      <c r="K703" s="43">
        <f t="shared" si="70"/>
        <v>5.1556755132050242E-2</v>
      </c>
    </row>
    <row r="704" spans="1:11" s="44" customFormat="1" ht="27.75" customHeight="1" x14ac:dyDescent="0.3">
      <c r="A704" s="38" t="s">
        <v>23</v>
      </c>
      <c r="B704" s="38" t="s">
        <v>23</v>
      </c>
      <c r="C704" s="39">
        <v>1315112</v>
      </c>
      <c r="D704" s="40">
        <v>2</v>
      </c>
      <c r="E704" s="41" t="s">
        <v>25</v>
      </c>
      <c r="F704" s="42">
        <v>38390187.996000007</v>
      </c>
      <c r="G704" s="42">
        <v>42742112.1545</v>
      </c>
      <c r="H704" s="42">
        <v>38099120.691475011</v>
      </c>
      <c r="I704" s="42">
        <v>0</v>
      </c>
      <c r="J704" s="42">
        <f t="shared" si="79"/>
        <v>38099120.691475011</v>
      </c>
      <c r="K704" s="43">
        <f t="shared" si="70"/>
        <v>0</v>
      </c>
    </row>
    <row r="705" spans="1:11" s="44" customFormat="1" ht="27.75" customHeight="1" x14ac:dyDescent="0.3">
      <c r="A705" s="38" t="s">
        <v>23</v>
      </c>
      <c r="B705" s="38" t="s">
        <v>23</v>
      </c>
      <c r="C705" s="39">
        <v>1315112</v>
      </c>
      <c r="D705" s="40">
        <v>3</v>
      </c>
      <c r="E705" s="41" t="s">
        <v>26</v>
      </c>
      <c r="F705" s="42">
        <v>61020374.003999993</v>
      </c>
      <c r="G705" s="42">
        <v>133757769.355</v>
      </c>
      <c r="H705" s="42">
        <v>78024347.142175004</v>
      </c>
      <c r="I705" s="42">
        <v>6610552</v>
      </c>
      <c r="J705" s="42">
        <f t="shared" si="79"/>
        <v>71413795.142175004</v>
      </c>
      <c r="K705" s="43">
        <f t="shared" si="70"/>
        <v>8.4724220607118109E-2</v>
      </c>
    </row>
    <row r="706" spans="1:11" s="44" customFormat="1" ht="27.75" customHeight="1" x14ac:dyDescent="0.3">
      <c r="A706" s="38" t="s">
        <v>23</v>
      </c>
      <c r="B706" s="38" t="s">
        <v>23</v>
      </c>
      <c r="C706" s="39">
        <v>1315112</v>
      </c>
      <c r="D706" s="40">
        <v>4</v>
      </c>
      <c r="E706" s="41" t="s">
        <v>27</v>
      </c>
      <c r="F706" s="42">
        <v>15061522</v>
      </c>
      <c r="G706" s="42">
        <v>6700500</v>
      </c>
      <c r="H706" s="42">
        <v>15944002.500000002</v>
      </c>
      <c r="I706" s="42">
        <v>0</v>
      </c>
      <c r="J706" s="42">
        <f t="shared" si="79"/>
        <v>15944002.500000002</v>
      </c>
      <c r="K706" s="43">
        <f t="shared" si="70"/>
        <v>0</v>
      </c>
    </row>
    <row r="707" spans="1:11" s="44" customFormat="1" ht="27.75" customHeight="1" x14ac:dyDescent="0.3">
      <c r="A707" s="38" t="s">
        <v>23</v>
      </c>
      <c r="B707" s="38" t="s">
        <v>23</v>
      </c>
      <c r="C707" s="39">
        <v>1315112</v>
      </c>
      <c r="D707" s="40">
        <v>5</v>
      </c>
      <c r="E707" s="41" t="s">
        <v>28</v>
      </c>
      <c r="F707" s="42">
        <v>0</v>
      </c>
      <c r="G707" s="42">
        <v>0</v>
      </c>
      <c r="H707" s="42">
        <v>0</v>
      </c>
      <c r="I707" s="42">
        <v>0</v>
      </c>
      <c r="J707" s="42">
        <f t="shared" si="79"/>
        <v>0</v>
      </c>
      <c r="K707" s="43">
        <f t="shared" si="70"/>
        <v>0</v>
      </c>
    </row>
    <row r="708" spans="1:11" s="44" customFormat="1" ht="27.75" customHeight="1" x14ac:dyDescent="0.3">
      <c r="A708" s="38" t="s">
        <v>23</v>
      </c>
      <c r="B708" s="38" t="s">
        <v>23</v>
      </c>
      <c r="C708" s="39">
        <v>1315112</v>
      </c>
      <c r="D708" s="40">
        <v>7</v>
      </c>
      <c r="E708" s="41" t="s">
        <v>29</v>
      </c>
      <c r="F708" s="42">
        <v>199996</v>
      </c>
      <c r="G708" s="42">
        <v>0</v>
      </c>
      <c r="H708" s="42">
        <v>25735735</v>
      </c>
      <c r="I708" s="42">
        <v>0</v>
      </c>
      <c r="J708" s="42">
        <f t="shared" si="79"/>
        <v>25735735</v>
      </c>
      <c r="K708" s="43">
        <f t="shared" ref="K708:K771" si="80">IF(G708&lt;&gt;0,I708/H708,0)</f>
        <v>0</v>
      </c>
    </row>
    <row r="709" spans="1:11" s="44" customFormat="1" ht="27.75" customHeight="1" x14ac:dyDescent="0.3">
      <c r="A709" s="38" t="s">
        <v>23</v>
      </c>
      <c r="B709" s="38" t="s">
        <v>23</v>
      </c>
      <c r="C709" s="39">
        <v>1315112</v>
      </c>
      <c r="D709" s="40">
        <v>9</v>
      </c>
      <c r="E709" s="41" t="s">
        <v>30</v>
      </c>
      <c r="F709" s="42">
        <v>187883124</v>
      </c>
      <c r="G709" s="42">
        <v>65410500</v>
      </c>
      <c r="H709" s="42">
        <v>21540962.75</v>
      </c>
      <c r="I709" s="42">
        <v>0</v>
      </c>
      <c r="J709" s="42">
        <f t="shared" si="79"/>
        <v>21540962.75</v>
      </c>
      <c r="K709" s="43">
        <f t="shared" si="80"/>
        <v>0</v>
      </c>
    </row>
    <row r="710" spans="1:11" s="7" customFormat="1" ht="27.75" customHeight="1" x14ac:dyDescent="0.3">
      <c r="A710" s="17" t="s">
        <v>14</v>
      </c>
      <c r="B710" s="17" t="s">
        <v>14</v>
      </c>
      <c r="C710" s="17" t="s">
        <v>14</v>
      </c>
      <c r="D710" s="13">
        <v>14</v>
      </c>
      <c r="E710" s="59" t="s">
        <v>120</v>
      </c>
      <c r="F710" s="60">
        <v>1769436464.1409998</v>
      </c>
      <c r="G710" s="60">
        <v>1841389550.4540002</v>
      </c>
      <c r="H710" s="60">
        <f>SUMIF($B$711:$B$846,"MIN",H711:H846)</f>
        <v>3546253247.2247496</v>
      </c>
      <c r="I710" s="60">
        <f>SUMIF($B$711:$B$846,"MIN",I711:I846)</f>
        <v>226027046.52999997</v>
      </c>
      <c r="J710" s="60">
        <f>SUMIF($B$711:$B$846,"MIN",J711:J846)</f>
        <v>3320226200.6947498</v>
      </c>
      <c r="K710" s="61">
        <f t="shared" si="80"/>
        <v>6.3736859939962184E-2</v>
      </c>
    </row>
    <row r="711" spans="1:11" s="7" customFormat="1" ht="27.75" customHeight="1" x14ac:dyDescent="0.3">
      <c r="A711" s="22" t="s">
        <v>16</v>
      </c>
      <c r="B711" s="22" t="s">
        <v>16</v>
      </c>
      <c r="C711" s="22" t="s">
        <v>16</v>
      </c>
      <c r="D711" s="50">
        <v>1411</v>
      </c>
      <c r="E711" s="51" t="s">
        <v>121</v>
      </c>
      <c r="F711" s="52">
        <v>185752089.92899996</v>
      </c>
      <c r="G711" s="52">
        <v>219559030.88749999</v>
      </c>
      <c r="H711" s="52">
        <f>SUMIF($B$712:$B$728,"chap",H712:H728)</f>
        <v>436350593.71300006</v>
      </c>
      <c r="I711" s="52">
        <f>SUMIF($B$712:$B$728,"chap",I712:I728)</f>
        <v>23408896.66</v>
      </c>
      <c r="J711" s="52">
        <f>SUMIF($B$712:$B$728,"chap",J712:J728)</f>
        <v>412941697.05300003</v>
      </c>
      <c r="K711" s="53">
        <f t="shared" si="80"/>
        <v>5.3646991655972594E-2</v>
      </c>
    </row>
    <row r="712" spans="1:11" s="32" customFormat="1" ht="27.75" customHeight="1" x14ac:dyDescent="0.3">
      <c r="A712" s="27" t="s">
        <v>19</v>
      </c>
      <c r="B712" s="27" t="s">
        <v>19</v>
      </c>
      <c r="C712" s="27" t="s">
        <v>19</v>
      </c>
      <c r="D712" s="28">
        <v>14111</v>
      </c>
      <c r="E712" s="29" t="s">
        <v>20</v>
      </c>
      <c r="F712" s="30">
        <v>185752089.92899996</v>
      </c>
      <c r="G712" s="30">
        <v>219559030.88749999</v>
      </c>
      <c r="H712" s="30">
        <f>SUMIF($B$713:$B$728,"section",H713:H728)</f>
        <v>436350593.71300006</v>
      </c>
      <c r="I712" s="30">
        <f>SUMIF($B$713:$B$728,"section",I713:I728)</f>
        <v>23408896.66</v>
      </c>
      <c r="J712" s="30">
        <f>SUMIF($B$713:$B$728,"section",J713:J728)</f>
        <v>412941697.05300003</v>
      </c>
      <c r="K712" s="31">
        <f t="shared" si="80"/>
        <v>5.3646991655972594E-2</v>
      </c>
    </row>
    <row r="713" spans="1:11" s="7" customFormat="1" ht="27.75" customHeight="1" x14ac:dyDescent="0.3">
      <c r="A713" s="33" t="s">
        <v>21</v>
      </c>
      <c r="B713" s="33" t="s">
        <v>21</v>
      </c>
      <c r="C713" s="33" t="s">
        <v>21</v>
      </c>
      <c r="D713" s="34">
        <v>1411111</v>
      </c>
      <c r="E713" s="45" t="s">
        <v>22</v>
      </c>
      <c r="F713" s="46">
        <v>185752089.92899996</v>
      </c>
      <c r="G713" s="46">
        <v>219559030.88749999</v>
      </c>
      <c r="H713" s="46">
        <f>SUMIF($B$714:$B$720,"article",H714:H720)</f>
        <v>0</v>
      </c>
      <c r="I713" s="46">
        <f>SUMIF($B$714:$B$720,"article",I714:I720)</f>
        <v>0</v>
      </c>
      <c r="J713" s="46">
        <f>SUMIF($B$714:$B$720,"article",J714:J720)</f>
        <v>0</v>
      </c>
      <c r="K713" s="47" t="e">
        <f t="shared" si="80"/>
        <v>#DIV/0!</v>
      </c>
    </row>
    <row r="714" spans="1:11" s="44" customFormat="1" ht="27.75" customHeight="1" x14ac:dyDescent="0.3">
      <c r="A714" s="38" t="s">
        <v>23</v>
      </c>
      <c r="B714" s="38" t="s">
        <v>23</v>
      </c>
      <c r="C714" s="39">
        <v>1411111</v>
      </c>
      <c r="D714" s="40">
        <v>1</v>
      </c>
      <c r="E714" s="41" t="s">
        <v>24</v>
      </c>
      <c r="F714" s="42">
        <v>84418763</v>
      </c>
      <c r="G714" s="42">
        <v>113743484</v>
      </c>
      <c r="H714" s="42">
        <v>0</v>
      </c>
      <c r="I714" s="42">
        <v>0</v>
      </c>
      <c r="J714" s="42">
        <f t="shared" ref="J714:J720" si="81">H714-I714</f>
        <v>0</v>
      </c>
      <c r="K714" s="43" t="e">
        <f t="shared" si="80"/>
        <v>#DIV/0!</v>
      </c>
    </row>
    <row r="715" spans="1:11" s="44" customFormat="1" ht="27.75" customHeight="1" x14ac:dyDescent="0.3">
      <c r="A715" s="38" t="s">
        <v>23</v>
      </c>
      <c r="B715" s="38" t="s">
        <v>23</v>
      </c>
      <c r="C715" s="39">
        <v>1411111</v>
      </c>
      <c r="D715" s="40">
        <v>2</v>
      </c>
      <c r="E715" s="41" t="s">
        <v>25</v>
      </c>
      <c r="F715" s="42">
        <v>16585515.739</v>
      </c>
      <c r="G715" s="42">
        <v>9153078.0300000012</v>
      </c>
      <c r="H715" s="42">
        <v>0</v>
      </c>
      <c r="I715" s="42">
        <v>0</v>
      </c>
      <c r="J715" s="42">
        <f t="shared" si="81"/>
        <v>0</v>
      </c>
      <c r="K715" s="43" t="e">
        <f t="shared" si="80"/>
        <v>#DIV/0!</v>
      </c>
    </row>
    <row r="716" spans="1:11" s="44" customFormat="1" ht="27.75" customHeight="1" x14ac:dyDescent="0.3">
      <c r="A716" s="38" t="s">
        <v>23</v>
      </c>
      <c r="B716" s="38" t="s">
        <v>23</v>
      </c>
      <c r="C716" s="39">
        <v>1411111</v>
      </c>
      <c r="D716" s="40">
        <v>3</v>
      </c>
      <c r="E716" s="41" t="s">
        <v>26</v>
      </c>
      <c r="F716" s="42">
        <v>11904352</v>
      </c>
      <c r="G716" s="42">
        <v>13687292.8575</v>
      </c>
      <c r="H716" s="42">
        <v>0</v>
      </c>
      <c r="I716" s="42">
        <v>0</v>
      </c>
      <c r="J716" s="42">
        <f t="shared" si="81"/>
        <v>0</v>
      </c>
      <c r="K716" s="43" t="e">
        <f t="shared" si="80"/>
        <v>#DIV/0!</v>
      </c>
    </row>
    <row r="717" spans="1:11" s="44" customFormat="1" ht="27.75" customHeight="1" x14ac:dyDescent="0.3">
      <c r="A717" s="38" t="s">
        <v>23</v>
      </c>
      <c r="B717" s="38" t="s">
        <v>23</v>
      </c>
      <c r="C717" s="39">
        <v>1411111</v>
      </c>
      <c r="D717" s="40">
        <v>4</v>
      </c>
      <c r="E717" s="41" t="s">
        <v>27</v>
      </c>
      <c r="F717" s="42">
        <v>9405975.2400000002</v>
      </c>
      <c r="G717" s="42">
        <v>8676176</v>
      </c>
      <c r="H717" s="42">
        <v>0</v>
      </c>
      <c r="I717" s="42">
        <v>0</v>
      </c>
      <c r="J717" s="42">
        <f t="shared" si="81"/>
        <v>0</v>
      </c>
      <c r="K717" s="43" t="e">
        <f t="shared" si="80"/>
        <v>#DIV/0!</v>
      </c>
    </row>
    <row r="718" spans="1:11" s="44" customFormat="1" ht="27.75" customHeight="1" x14ac:dyDescent="0.3">
      <c r="A718" s="38" t="s">
        <v>23</v>
      </c>
      <c r="B718" s="38" t="s">
        <v>23</v>
      </c>
      <c r="C718" s="39">
        <v>1411111</v>
      </c>
      <c r="D718" s="40">
        <v>5</v>
      </c>
      <c r="E718" s="41" t="s">
        <v>28</v>
      </c>
      <c r="F718" s="42">
        <v>0</v>
      </c>
      <c r="G718" s="42">
        <v>0</v>
      </c>
      <c r="H718" s="42">
        <v>0</v>
      </c>
      <c r="I718" s="42">
        <v>0</v>
      </c>
      <c r="J718" s="42">
        <f t="shared" si="81"/>
        <v>0</v>
      </c>
      <c r="K718" s="43">
        <f t="shared" si="80"/>
        <v>0</v>
      </c>
    </row>
    <row r="719" spans="1:11" s="44" customFormat="1" ht="27.75" customHeight="1" x14ac:dyDescent="0.3">
      <c r="A719" s="38" t="s">
        <v>23</v>
      </c>
      <c r="B719" s="38" t="s">
        <v>23</v>
      </c>
      <c r="C719" s="39">
        <v>1411111</v>
      </c>
      <c r="D719" s="40">
        <v>7</v>
      </c>
      <c r="E719" s="41" t="s">
        <v>29</v>
      </c>
      <c r="F719" s="42">
        <v>59392772</v>
      </c>
      <c r="G719" s="42">
        <v>70255050</v>
      </c>
      <c r="H719" s="42">
        <v>0</v>
      </c>
      <c r="I719" s="42">
        <v>0</v>
      </c>
      <c r="J719" s="42">
        <f t="shared" si="81"/>
        <v>0</v>
      </c>
      <c r="K719" s="43" t="e">
        <f t="shared" si="80"/>
        <v>#DIV/0!</v>
      </c>
    </row>
    <row r="720" spans="1:11" s="44" customFormat="1" ht="27.75" customHeight="1" x14ac:dyDescent="0.3">
      <c r="A720" s="38" t="s">
        <v>23</v>
      </c>
      <c r="B720" s="38" t="s">
        <v>23</v>
      </c>
      <c r="C720" s="39">
        <v>1411111</v>
      </c>
      <c r="D720" s="40">
        <v>9</v>
      </c>
      <c r="E720" s="41" t="s">
        <v>30</v>
      </c>
      <c r="F720" s="42">
        <v>4044711.9499999993</v>
      </c>
      <c r="G720" s="42">
        <v>4043950</v>
      </c>
      <c r="H720" s="42">
        <v>0</v>
      </c>
      <c r="I720" s="42">
        <v>0</v>
      </c>
      <c r="J720" s="42">
        <f t="shared" si="81"/>
        <v>0</v>
      </c>
      <c r="K720" s="43" t="e">
        <f t="shared" si="80"/>
        <v>#DIV/0!</v>
      </c>
    </row>
    <row r="721" spans="1:11" s="7" customFormat="1" ht="27.75" customHeight="1" x14ac:dyDescent="0.3">
      <c r="A721" s="33" t="s">
        <v>21</v>
      </c>
      <c r="B721" s="33" t="s">
        <v>21</v>
      </c>
      <c r="C721" s="33" t="s">
        <v>21</v>
      </c>
      <c r="D721" s="34">
        <v>1411112</v>
      </c>
      <c r="E721" s="45" t="s">
        <v>31</v>
      </c>
      <c r="F721" s="46">
        <v>185752089.92899996</v>
      </c>
      <c r="G721" s="46">
        <v>219559030.88749999</v>
      </c>
      <c r="H721" s="46">
        <f>SUMIF($B$722:$B$728,"article",H722:H728)</f>
        <v>436350593.71300006</v>
      </c>
      <c r="I721" s="46">
        <f>SUMIF($B$722:$B$728,"article",I722:I728)</f>
        <v>23408896.66</v>
      </c>
      <c r="J721" s="46">
        <f>SUMIF($B$722:$B$728,"article",J722:J728)</f>
        <v>412941697.05300003</v>
      </c>
      <c r="K721" s="47">
        <f t="shared" si="80"/>
        <v>5.3646991655972594E-2</v>
      </c>
    </row>
    <row r="722" spans="1:11" s="44" customFormat="1" ht="27.75" customHeight="1" x14ac:dyDescent="0.3">
      <c r="A722" s="38" t="s">
        <v>23</v>
      </c>
      <c r="B722" s="38" t="s">
        <v>23</v>
      </c>
      <c r="C722" s="39">
        <v>1411112</v>
      </c>
      <c r="D722" s="40">
        <v>1</v>
      </c>
      <c r="E722" s="41" t="s">
        <v>24</v>
      </c>
      <c r="F722" s="42">
        <v>84418763</v>
      </c>
      <c r="G722" s="42">
        <v>113743484</v>
      </c>
      <c r="H722" s="42">
        <v>231655511.43000004</v>
      </c>
      <c r="I722" s="42">
        <v>21567466.66</v>
      </c>
      <c r="J722" s="42">
        <f t="shared" ref="J722:J728" si="82">H722-I722</f>
        <v>210088044.77000004</v>
      </c>
      <c r="K722" s="43">
        <f t="shared" si="80"/>
        <v>9.3101461419436593E-2</v>
      </c>
    </row>
    <row r="723" spans="1:11" s="44" customFormat="1" ht="27.75" customHeight="1" x14ac:dyDescent="0.3">
      <c r="A723" s="38" t="s">
        <v>23</v>
      </c>
      <c r="B723" s="38" t="s">
        <v>23</v>
      </c>
      <c r="C723" s="39">
        <v>1411112</v>
      </c>
      <c r="D723" s="40">
        <v>2</v>
      </c>
      <c r="E723" s="41" t="s">
        <v>25</v>
      </c>
      <c r="F723" s="42">
        <v>16585515.739</v>
      </c>
      <c r="G723" s="42">
        <v>9153078.0300000012</v>
      </c>
      <c r="H723" s="42">
        <v>18581060.272999998</v>
      </c>
      <c r="I723" s="42">
        <v>242000</v>
      </c>
      <c r="J723" s="42">
        <f t="shared" si="82"/>
        <v>18339060.272999998</v>
      </c>
      <c r="K723" s="43">
        <f t="shared" si="80"/>
        <v>1.302401458498299E-2</v>
      </c>
    </row>
    <row r="724" spans="1:11" s="44" customFormat="1" ht="27.75" customHeight="1" x14ac:dyDescent="0.3">
      <c r="A724" s="38" t="s">
        <v>23</v>
      </c>
      <c r="B724" s="38" t="s">
        <v>23</v>
      </c>
      <c r="C724" s="39">
        <v>1411112</v>
      </c>
      <c r="D724" s="40">
        <v>3</v>
      </c>
      <c r="E724" s="41" t="s">
        <v>26</v>
      </c>
      <c r="F724" s="42">
        <v>11904352</v>
      </c>
      <c r="G724" s="42">
        <v>13687292.8575</v>
      </c>
      <c r="H724" s="42">
        <v>35394372.000000007</v>
      </c>
      <c r="I724" s="42">
        <v>1599430</v>
      </c>
      <c r="J724" s="42">
        <f t="shared" si="82"/>
        <v>33794942.000000007</v>
      </c>
      <c r="K724" s="43">
        <f t="shared" si="80"/>
        <v>4.5188822674972158E-2</v>
      </c>
    </row>
    <row r="725" spans="1:11" s="44" customFormat="1" ht="27.75" customHeight="1" x14ac:dyDescent="0.3">
      <c r="A725" s="38" t="s">
        <v>23</v>
      </c>
      <c r="B725" s="38" t="s">
        <v>23</v>
      </c>
      <c r="C725" s="39">
        <v>1411112</v>
      </c>
      <c r="D725" s="40">
        <v>4</v>
      </c>
      <c r="E725" s="41" t="s">
        <v>27</v>
      </c>
      <c r="F725" s="42">
        <v>9405975.2400000002</v>
      </c>
      <c r="G725" s="42">
        <v>8676176</v>
      </c>
      <c r="H725" s="42">
        <v>17499650</v>
      </c>
      <c r="I725" s="42">
        <v>0</v>
      </c>
      <c r="J725" s="42">
        <f t="shared" si="82"/>
        <v>17499650</v>
      </c>
      <c r="K725" s="43">
        <f t="shared" si="80"/>
        <v>0</v>
      </c>
    </row>
    <row r="726" spans="1:11" s="44" customFormat="1" ht="27.75" customHeight="1" x14ac:dyDescent="0.3">
      <c r="A726" s="38" t="s">
        <v>23</v>
      </c>
      <c r="B726" s="38" t="s">
        <v>23</v>
      </c>
      <c r="C726" s="39">
        <v>1411112</v>
      </c>
      <c r="D726" s="40">
        <v>5</v>
      </c>
      <c r="E726" s="41" t="s">
        <v>28</v>
      </c>
      <c r="F726" s="42">
        <v>0</v>
      </c>
      <c r="G726" s="42">
        <v>0</v>
      </c>
      <c r="H726" s="42">
        <v>0</v>
      </c>
      <c r="I726" s="42">
        <v>0</v>
      </c>
      <c r="J726" s="42">
        <f t="shared" si="82"/>
        <v>0</v>
      </c>
      <c r="K726" s="43">
        <f t="shared" si="80"/>
        <v>0</v>
      </c>
    </row>
    <row r="727" spans="1:11" s="44" customFormat="1" ht="27.75" customHeight="1" x14ac:dyDescent="0.3">
      <c r="A727" s="38" t="s">
        <v>23</v>
      </c>
      <c r="B727" s="38" t="s">
        <v>23</v>
      </c>
      <c r="C727" s="39">
        <v>1411112</v>
      </c>
      <c r="D727" s="40">
        <v>7</v>
      </c>
      <c r="E727" s="41" t="s">
        <v>29</v>
      </c>
      <c r="F727" s="42">
        <v>59392772</v>
      </c>
      <c r="G727" s="42">
        <v>70255050</v>
      </c>
      <c r="H727" s="42">
        <v>130620000.00999999</v>
      </c>
      <c r="I727" s="42">
        <v>0</v>
      </c>
      <c r="J727" s="42">
        <f t="shared" si="82"/>
        <v>130620000.00999999</v>
      </c>
      <c r="K727" s="43">
        <f t="shared" si="80"/>
        <v>0</v>
      </c>
    </row>
    <row r="728" spans="1:11" s="44" customFormat="1" ht="27.75" customHeight="1" x14ac:dyDescent="0.3">
      <c r="A728" s="38" t="s">
        <v>23</v>
      </c>
      <c r="B728" s="38" t="s">
        <v>23</v>
      </c>
      <c r="C728" s="39">
        <v>1411112</v>
      </c>
      <c r="D728" s="40">
        <v>9</v>
      </c>
      <c r="E728" s="41" t="s">
        <v>30</v>
      </c>
      <c r="F728" s="42">
        <v>4044711.9499999993</v>
      </c>
      <c r="G728" s="42">
        <v>4043950</v>
      </c>
      <c r="H728" s="42">
        <v>2600000</v>
      </c>
      <c r="I728" s="42">
        <v>0</v>
      </c>
      <c r="J728" s="42">
        <f t="shared" si="82"/>
        <v>2600000</v>
      </c>
      <c r="K728" s="43">
        <f t="shared" si="80"/>
        <v>0</v>
      </c>
    </row>
    <row r="729" spans="1:11" s="7" customFormat="1" ht="27.75" customHeight="1" x14ac:dyDescent="0.3">
      <c r="A729" s="22" t="s">
        <v>16</v>
      </c>
      <c r="B729" s="22" t="s">
        <v>16</v>
      </c>
      <c r="C729" s="22" t="s">
        <v>16</v>
      </c>
      <c r="D729" s="50">
        <v>1412</v>
      </c>
      <c r="E729" s="51" t="s">
        <v>122</v>
      </c>
      <c r="F729" s="52">
        <v>1246456927.7920001</v>
      </c>
      <c r="G729" s="52">
        <v>1296026785.9725001</v>
      </c>
      <c r="H729" s="52">
        <f>SUMIF($B$730:$B$812,"chap",H730:H812)</f>
        <v>2409933494.0959496</v>
      </c>
      <c r="I729" s="52">
        <f>SUMIF($B$730:$B$812,"chap",I730:I812)</f>
        <v>153795056.85999998</v>
      </c>
      <c r="J729" s="52">
        <f>SUMIF($B$730:$B$812,"chap",J730:J812)</f>
        <v>2256138437.23595</v>
      </c>
      <c r="K729" s="53">
        <f t="shared" si="80"/>
        <v>6.3817137376105851E-2</v>
      </c>
    </row>
    <row r="730" spans="1:11" s="32" customFormat="1" ht="27.75" customHeight="1" x14ac:dyDescent="0.3">
      <c r="A730" s="27" t="s">
        <v>19</v>
      </c>
      <c r="B730" s="27" t="s">
        <v>19</v>
      </c>
      <c r="C730" s="27" t="s">
        <v>19</v>
      </c>
      <c r="D730" s="28">
        <v>14121</v>
      </c>
      <c r="E730" s="29" t="s">
        <v>20</v>
      </c>
      <c r="F730" s="30">
        <v>1246456927.7920001</v>
      </c>
      <c r="G730" s="30">
        <v>1296026785.9725001</v>
      </c>
      <c r="H730" s="30">
        <f>SUMIF($B$731:$B$812,"section",H731:H812)</f>
        <v>2409933494.0959496</v>
      </c>
      <c r="I730" s="30">
        <f>SUMIF($B$731:$B$812,"section",I731:I812)</f>
        <v>153795056.85999998</v>
      </c>
      <c r="J730" s="30">
        <f>SUMIF($B$731:$B$812,"section",J731:J812)</f>
        <v>2256138437.23595</v>
      </c>
      <c r="K730" s="31">
        <f t="shared" si="80"/>
        <v>6.3817137376105851E-2</v>
      </c>
    </row>
    <row r="731" spans="1:11" s="7" customFormat="1" ht="27.75" customHeight="1" x14ac:dyDescent="0.3">
      <c r="A731" s="33" t="s">
        <v>21</v>
      </c>
      <c r="B731" s="33" t="s">
        <v>21</v>
      </c>
      <c r="C731" s="33" t="s">
        <v>21</v>
      </c>
      <c r="D731" s="34">
        <v>1412111</v>
      </c>
      <c r="E731" s="45" t="s">
        <v>22</v>
      </c>
      <c r="F731" s="46">
        <v>115235382.92200001</v>
      </c>
      <c r="G731" s="46">
        <v>153665836.36750001</v>
      </c>
      <c r="H731" s="46">
        <f>SUMIF($B$732:$B$738,"article",H732:H738)</f>
        <v>295600909.79804999</v>
      </c>
      <c r="I731" s="46">
        <f>SUMIF($B$732:$B$738,"article",I732:I738)</f>
        <v>3940101.95</v>
      </c>
      <c r="J731" s="46">
        <f>SUMIF($B$732:$B$738,"article",J732:J738)</f>
        <v>291660807.84805</v>
      </c>
      <c r="K731" s="47">
        <f t="shared" si="80"/>
        <v>1.3329126600766614E-2</v>
      </c>
    </row>
    <row r="732" spans="1:11" s="70" customFormat="1" ht="27.75" customHeight="1" x14ac:dyDescent="0.3">
      <c r="A732" s="69" t="s">
        <v>23</v>
      </c>
      <c r="B732" s="69" t="s">
        <v>23</v>
      </c>
      <c r="C732" s="39">
        <v>1412111</v>
      </c>
      <c r="D732" s="40">
        <v>1</v>
      </c>
      <c r="E732" s="41" t="s">
        <v>24</v>
      </c>
      <c r="F732" s="42">
        <v>59851225.920000002</v>
      </c>
      <c r="G732" s="42">
        <v>67874227.666500002</v>
      </c>
      <c r="H732" s="42">
        <v>106093393.91399999</v>
      </c>
      <c r="I732" s="42">
        <v>3492933.3000000003</v>
      </c>
      <c r="J732" s="42">
        <f t="shared" ref="J732:J738" si="83">H732-I732</f>
        <v>102600460.61399999</v>
      </c>
      <c r="K732" s="43">
        <f t="shared" si="80"/>
        <v>3.2923193152171147E-2</v>
      </c>
    </row>
    <row r="733" spans="1:11" s="44" customFormat="1" ht="27.75" customHeight="1" x14ac:dyDescent="0.3">
      <c r="A733" s="38" t="s">
        <v>23</v>
      </c>
      <c r="B733" s="38" t="s">
        <v>23</v>
      </c>
      <c r="C733" s="39">
        <v>1412111</v>
      </c>
      <c r="D733" s="40">
        <v>2</v>
      </c>
      <c r="E733" s="41" t="s">
        <v>25</v>
      </c>
      <c r="F733" s="42">
        <v>20212808.469999999</v>
      </c>
      <c r="G733" s="42">
        <v>20514559.521000002</v>
      </c>
      <c r="H733" s="42">
        <v>78058537.161975011</v>
      </c>
      <c r="I733" s="42">
        <v>447168.65</v>
      </c>
      <c r="J733" s="42">
        <f t="shared" si="83"/>
        <v>77611368.511975005</v>
      </c>
      <c r="K733" s="43">
        <f t="shared" si="80"/>
        <v>5.7286322067771362E-3</v>
      </c>
    </row>
    <row r="734" spans="1:11" s="44" customFormat="1" ht="27.75" customHeight="1" x14ac:dyDescent="0.3">
      <c r="A734" s="38" t="s">
        <v>23</v>
      </c>
      <c r="B734" s="38" t="s">
        <v>23</v>
      </c>
      <c r="C734" s="39">
        <v>1412111</v>
      </c>
      <c r="D734" s="40">
        <v>3</v>
      </c>
      <c r="E734" s="41" t="s">
        <v>26</v>
      </c>
      <c r="F734" s="42">
        <v>0</v>
      </c>
      <c r="G734" s="42">
        <v>2895756</v>
      </c>
      <c r="H734" s="42">
        <v>23860314.51125</v>
      </c>
      <c r="I734" s="42">
        <v>0</v>
      </c>
      <c r="J734" s="42">
        <f t="shared" si="83"/>
        <v>23860314.51125</v>
      </c>
      <c r="K734" s="43">
        <f t="shared" si="80"/>
        <v>0</v>
      </c>
    </row>
    <row r="735" spans="1:11" s="44" customFormat="1" ht="27.75" customHeight="1" x14ac:dyDescent="0.3">
      <c r="A735" s="38" t="s">
        <v>23</v>
      </c>
      <c r="B735" s="38" t="s">
        <v>23</v>
      </c>
      <c r="C735" s="39">
        <v>1412111</v>
      </c>
      <c r="D735" s="40">
        <v>4</v>
      </c>
      <c r="E735" s="41" t="s">
        <v>27</v>
      </c>
      <c r="F735" s="42">
        <v>3993853.4520000005</v>
      </c>
      <c r="G735" s="42">
        <v>4301359.5</v>
      </c>
      <c r="H735" s="42">
        <v>16490543.720249999</v>
      </c>
      <c r="I735" s="42">
        <v>0</v>
      </c>
      <c r="J735" s="42">
        <f t="shared" si="83"/>
        <v>16490543.720249999</v>
      </c>
      <c r="K735" s="43">
        <f t="shared" si="80"/>
        <v>0</v>
      </c>
    </row>
    <row r="736" spans="1:11" s="44" customFormat="1" ht="27.75" customHeight="1" x14ac:dyDescent="0.3">
      <c r="A736" s="38" t="s">
        <v>23</v>
      </c>
      <c r="B736" s="38" t="s">
        <v>23</v>
      </c>
      <c r="C736" s="39">
        <v>1412111</v>
      </c>
      <c r="D736" s="40">
        <v>5</v>
      </c>
      <c r="E736" s="41" t="s">
        <v>28</v>
      </c>
      <c r="F736" s="42">
        <v>0</v>
      </c>
      <c r="G736" s="42">
        <v>0</v>
      </c>
      <c r="H736" s="42">
        <v>1036584.125</v>
      </c>
      <c r="I736" s="42">
        <v>0</v>
      </c>
      <c r="J736" s="42">
        <f t="shared" si="83"/>
        <v>1036584.125</v>
      </c>
      <c r="K736" s="43">
        <f t="shared" si="80"/>
        <v>0</v>
      </c>
    </row>
    <row r="737" spans="1:11" s="44" customFormat="1" ht="27.75" customHeight="1" x14ac:dyDescent="0.3">
      <c r="A737" s="38" t="s">
        <v>23</v>
      </c>
      <c r="B737" s="38" t="s">
        <v>23</v>
      </c>
      <c r="C737" s="39">
        <v>1412111</v>
      </c>
      <c r="D737" s="40">
        <v>7</v>
      </c>
      <c r="E737" s="41" t="s">
        <v>29</v>
      </c>
      <c r="F737" s="42">
        <v>13000000.08</v>
      </c>
      <c r="G737" s="42">
        <v>12888120</v>
      </c>
      <c r="H737" s="42">
        <v>29337650</v>
      </c>
      <c r="I737" s="42">
        <v>0</v>
      </c>
      <c r="J737" s="42">
        <f t="shared" si="83"/>
        <v>29337650</v>
      </c>
      <c r="K737" s="43">
        <f t="shared" si="80"/>
        <v>0</v>
      </c>
    </row>
    <row r="738" spans="1:11" s="44" customFormat="1" ht="27.75" customHeight="1" x14ac:dyDescent="0.3">
      <c r="A738" s="38" t="s">
        <v>23</v>
      </c>
      <c r="B738" s="38" t="s">
        <v>23</v>
      </c>
      <c r="C738" s="39">
        <v>1412111</v>
      </c>
      <c r="D738" s="40">
        <v>9</v>
      </c>
      <c r="E738" s="41" t="s">
        <v>30</v>
      </c>
      <c r="F738" s="42">
        <v>18177495</v>
      </c>
      <c r="G738" s="42">
        <v>45191813.680000007</v>
      </c>
      <c r="H738" s="42">
        <v>40723886.365574993</v>
      </c>
      <c r="I738" s="42">
        <v>0</v>
      </c>
      <c r="J738" s="42">
        <f t="shared" si="83"/>
        <v>40723886.365574993</v>
      </c>
      <c r="K738" s="43">
        <f t="shared" si="80"/>
        <v>0</v>
      </c>
    </row>
    <row r="739" spans="1:11" s="7" customFormat="1" ht="27.75" customHeight="1" x14ac:dyDescent="0.3">
      <c r="A739" s="33" t="s">
        <v>21</v>
      </c>
      <c r="B739" s="33" t="s">
        <v>21</v>
      </c>
      <c r="C739" s="33" t="s">
        <v>21</v>
      </c>
      <c r="D739" s="34">
        <v>1412112</v>
      </c>
      <c r="E739" s="45" t="s">
        <v>31</v>
      </c>
      <c r="F739" s="46">
        <v>275168723.85600001</v>
      </c>
      <c r="G739" s="46">
        <v>239361262.07299998</v>
      </c>
      <c r="H739" s="46">
        <f>SUMIF($B$740:$B$746,"article",H740:H746)</f>
        <v>407153917.26377505</v>
      </c>
      <c r="I739" s="46">
        <f>SUMIF($B$740:$B$746,"article",I740:I746)</f>
        <v>37661399.32</v>
      </c>
      <c r="J739" s="46">
        <f>SUMIF($B$740:$B$746,"article",J740:J746)</f>
        <v>369492517.94377512</v>
      </c>
      <c r="K739" s="47">
        <f t="shared" si="80"/>
        <v>9.2499169781046289E-2</v>
      </c>
    </row>
    <row r="740" spans="1:11" s="44" customFormat="1" ht="27.75" customHeight="1" x14ac:dyDescent="0.3">
      <c r="A740" s="38" t="s">
        <v>23</v>
      </c>
      <c r="B740" s="38" t="s">
        <v>23</v>
      </c>
      <c r="C740" s="39">
        <v>1412112</v>
      </c>
      <c r="D740" s="40">
        <v>1</v>
      </c>
      <c r="E740" s="41" t="s">
        <v>24</v>
      </c>
      <c r="F740" s="42">
        <v>74378501</v>
      </c>
      <c r="G740" s="42">
        <v>79137450.376999989</v>
      </c>
      <c r="H740" s="42">
        <v>185180803.69400004</v>
      </c>
      <c r="I740" s="42">
        <v>26039783.32</v>
      </c>
      <c r="J740" s="42">
        <f t="shared" ref="J740:J746" si="84">H740-I740</f>
        <v>159141020.37400004</v>
      </c>
      <c r="K740" s="43">
        <f t="shared" si="80"/>
        <v>0.14061815696096205</v>
      </c>
    </row>
    <row r="741" spans="1:11" s="44" customFormat="1" ht="27.75" customHeight="1" x14ac:dyDescent="0.3">
      <c r="A741" s="38" t="s">
        <v>23</v>
      </c>
      <c r="B741" s="38" t="s">
        <v>23</v>
      </c>
      <c r="C741" s="39">
        <v>1412112</v>
      </c>
      <c r="D741" s="40">
        <v>2</v>
      </c>
      <c r="E741" s="41" t="s">
        <v>25</v>
      </c>
      <c r="F741" s="42">
        <v>33552529.506000005</v>
      </c>
      <c r="G741" s="42">
        <v>13264172.296</v>
      </c>
      <c r="H741" s="42">
        <v>3349499.3817000003</v>
      </c>
      <c r="I741" s="42">
        <v>0</v>
      </c>
      <c r="J741" s="42">
        <f t="shared" si="84"/>
        <v>3349499.3817000003</v>
      </c>
      <c r="K741" s="43">
        <f t="shared" si="80"/>
        <v>0</v>
      </c>
    </row>
    <row r="742" spans="1:11" s="44" customFormat="1" ht="27.75" customHeight="1" x14ac:dyDescent="0.3">
      <c r="A742" s="38" t="s">
        <v>23</v>
      </c>
      <c r="B742" s="38" t="s">
        <v>23</v>
      </c>
      <c r="C742" s="39">
        <v>1412112</v>
      </c>
      <c r="D742" s="40">
        <v>3</v>
      </c>
      <c r="E742" s="41" t="s">
        <v>26</v>
      </c>
      <c r="F742" s="42">
        <v>9.0000001713633537E-2</v>
      </c>
      <c r="G742" s="42">
        <v>17822236.399999999</v>
      </c>
      <c r="H742" s="42">
        <v>99604096.420550004</v>
      </c>
      <c r="I742" s="42">
        <v>11621616</v>
      </c>
      <c r="J742" s="42">
        <f t="shared" si="84"/>
        <v>87982480.420550004</v>
      </c>
      <c r="K742" s="43">
        <f t="shared" si="80"/>
        <v>0.11667809274561387</v>
      </c>
    </row>
    <row r="743" spans="1:11" s="44" customFormat="1" ht="27.75" customHeight="1" x14ac:dyDescent="0.3">
      <c r="A743" s="38" t="s">
        <v>23</v>
      </c>
      <c r="B743" s="38" t="s">
        <v>23</v>
      </c>
      <c r="C743" s="39">
        <v>1412112</v>
      </c>
      <c r="D743" s="40">
        <v>4</v>
      </c>
      <c r="E743" s="41" t="s">
        <v>27</v>
      </c>
      <c r="F743" s="42">
        <v>11863799.191999998</v>
      </c>
      <c r="G743" s="42">
        <v>13169403</v>
      </c>
      <c r="H743" s="42">
        <v>0.43699999999973416</v>
      </c>
      <c r="I743" s="42">
        <v>0</v>
      </c>
      <c r="J743" s="42">
        <f t="shared" si="84"/>
        <v>0.43699999999973416</v>
      </c>
      <c r="K743" s="43">
        <f t="shared" si="80"/>
        <v>0</v>
      </c>
    </row>
    <row r="744" spans="1:11" s="44" customFormat="1" ht="27.75" customHeight="1" x14ac:dyDescent="0.3">
      <c r="A744" s="38" t="s">
        <v>23</v>
      </c>
      <c r="B744" s="38" t="s">
        <v>23</v>
      </c>
      <c r="C744" s="39">
        <v>1412112</v>
      </c>
      <c r="D744" s="40">
        <v>5</v>
      </c>
      <c r="E744" s="41" t="s">
        <v>28</v>
      </c>
      <c r="F744" s="42">
        <v>0</v>
      </c>
      <c r="G744" s="42">
        <v>0</v>
      </c>
      <c r="H744" s="42">
        <v>0</v>
      </c>
      <c r="I744" s="42">
        <v>0</v>
      </c>
      <c r="J744" s="42">
        <f t="shared" si="84"/>
        <v>0</v>
      </c>
      <c r="K744" s="43">
        <f t="shared" si="80"/>
        <v>0</v>
      </c>
    </row>
    <row r="745" spans="1:11" s="44" customFormat="1" ht="27.75" customHeight="1" x14ac:dyDescent="0.3">
      <c r="A745" s="38" t="s">
        <v>23</v>
      </c>
      <c r="B745" s="38" t="s">
        <v>23</v>
      </c>
      <c r="C745" s="39">
        <v>1412112</v>
      </c>
      <c r="D745" s="40">
        <v>7</v>
      </c>
      <c r="E745" s="41" t="s">
        <v>29</v>
      </c>
      <c r="F745" s="42">
        <v>6.6000000108033419E-2</v>
      </c>
      <c r="G745" s="42">
        <v>0</v>
      </c>
      <c r="H745" s="42">
        <v>46529251.100000031</v>
      </c>
      <c r="I745" s="42">
        <v>0</v>
      </c>
      <c r="J745" s="42">
        <f t="shared" si="84"/>
        <v>46529251.100000031</v>
      </c>
      <c r="K745" s="43">
        <f t="shared" si="80"/>
        <v>0</v>
      </c>
    </row>
    <row r="746" spans="1:11" s="44" customFormat="1" ht="27.75" customHeight="1" x14ac:dyDescent="0.3">
      <c r="A746" s="38" t="s">
        <v>23</v>
      </c>
      <c r="B746" s="38" t="s">
        <v>23</v>
      </c>
      <c r="C746" s="39">
        <v>1412112</v>
      </c>
      <c r="D746" s="40">
        <v>9</v>
      </c>
      <c r="E746" s="41" t="s">
        <v>30</v>
      </c>
      <c r="F746" s="42">
        <v>155373894.00199997</v>
      </c>
      <c r="G746" s="42">
        <v>115968000</v>
      </c>
      <c r="H746" s="42">
        <v>72490266.230525002</v>
      </c>
      <c r="I746" s="42">
        <v>0</v>
      </c>
      <c r="J746" s="42">
        <f t="shared" si="84"/>
        <v>72490266.230525002</v>
      </c>
      <c r="K746" s="43">
        <f t="shared" si="80"/>
        <v>0</v>
      </c>
    </row>
    <row r="747" spans="1:11" s="7" customFormat="1" ht="27.75" customHeight="1" x14ac:dyDescent="0.3">
      <c r="A747" s="33" t="s">
        <v>21</v>
      </c>
      <c r="B747" s="33" t="s">
        <v>21</v>
      </c>
      <c r="C747" s="33" t="s">
        <v>21</v>
      </c>
      <c r="D747" s="34">
        <v>1412113</v>
      </c>
      <c r="E747" s="45" t="s">
        <v>123</v>
      </c>
      <c r="F747" s="46">
        <v>56164740.740000002</v>
      </c>
      <c r="G747" s="46">
        <v>54223059.950000003</v>
      </c>
      <c r="H747" s="46">
        <f>SUMIF($B$748:$B$754,"article",H748:H754)</f>
        <v>129465376.45570001</v>
      </c>
      <c r="I747" s="46">
        <f>SUMIF($B$748:$B$754,"article",I748:I754)</f>
        <v>5717800</v>
      </c>
      <c r="J747" s="46">
        <f>SUMIF($B$748:$B$754,"article",J748:J754)</f>
        <v>123747576.45570001</v>
      </c>
      <c r="K747" s="47">
        <f t="shared" si="80"/>
        <v>4.4164703772799796E-2</v>
      </c>
    </row>
    <row r="748" spans="1:11" s="44" customFormat="1" ht="27.75" customHeight="1" x14ac:dyDescent="0.3">
      <c r="A748" s="38" t="s">
        <v>23</v>
      </c>
      <c r="B748" s="38" t="s">
        <v>23</v>
      </c>
      <c r="C748" s="39">
        <v>1412113</v>
      </c>
      <c r="D748" s="40">
        <v>1</v>
      </c>
      <c r="E748" s="41" t="s">
        <v>24</v>
      </c>
      <c r="F748" s="42">
        <v>37425068.340000004</v>
      </c>
      <c r="G748" s="42">
        <v>37655059.950000003</v>
      </c>
      <c r="H748" s="42">
        <v>78564922.636500016</v>
      </c>
      <c r="I748" s="42">
        <v>5717800</v>
      </c>
      <c r="J748" s="42">
        <f t="shared" ref="J748:J754" si="85">H748-I748</f>
        <v>72847122.636500016</v>
      </c>
      <c r="K748" s="43">
        <f t="shared" si="80"/>
        <v>7.2778026224945336E-2</v>
      </c>
    </row>
    <row r="749" spans="1:11" s="44" customFormat="1" ht="27.75" customHeight="1" x14ac:dyDescent="0.3">
      <c r="A749" s="38" t="s">
        <v>23</v>
      </c>
      <c r="B749" s="38" t="s">
        <v>23</v>
      </c>
      <c r="C749" s="39">
        <v>1412113</v>
      </c>
      <c r="D749" s="40">
        <v>2</v>
      </c>
      <c r="E749" s="41" t="s">
        <v>25</v>
      </c>
      <c r="F749" s="42">
        <v>18739672.399999999</v>
      </c>
      <c r="G749" s="42">
        <v>16568000</v>
      </c>
      <c r="H749" s="42">
        <v>50900453.819200002</v>
      </c>
      <c r="I749" s="42">
        <v>0</v>
      </c>
      <c r="J749" s="42">
        <f t="shared" si="85"/>
        <v>50900453.819200002</v>
      </c>
      <c r="K749" s="43">
        <f t="shared" si="80"/>
        <v>0</v>
      </c>
    </row>
    <row r="750" spans="1:11" s="44" customFormat="1" ht="27.75" customHeight="1" x14ac:dyDescent="0.3">
      <c r="A750" s="38" t="s">
        <v>23</v>
      </c>
      <c r="B750" s="38" t="s">
        <v>23</v>
      </c>
      <c r="C750" s="39">
        <v>1412113</v>
      </c>
      <c r="D750" s="40">
        <v>3</v>
      </c>
      <c r="E750" s="41" t="s">
        <v>26</v>
      </c>
      <c r="F750" s="42">
        <v>0</v>
      </c>
      <c r="G750" s="42">
        <v>0</v>
      </c>
      <c r="H750" s="42">
        <v>0</v>
      </c>
      <c r="I750" s="42">
        <v>0</v>
      </c>
      <c r="J750" s="42">
        <f t="shared" si="85"/>
        <v>0</v>
      </c>
      <c r="K750" s="43">
        <f t="shared" si="80"/>
        <v>0</v>
      </c>
    </row>
    <row r="751" spans="1:11" s="44" customFormat="1" ht="27.75" customHeight="1" x14ac:dyDescent="0.3">
      <c r="A751" s="38" t="s">
        <v>23</v>
      </c>
      <c r="B751" s="38" t="s">
        <v>23</v>
      </c>
      <c r="C751" s="39">
        <v>1412113</v>
      </c>
      <c r="D751" s="40">
        <v>4</v>
      </c>
      <c r="E751" s="41" t="s">
        <v>27</v>
      </c>
      <c r="F751" s="42">
        <v>0</v>
      </c>
      <c r="G751" s="42">
        <v>0</v>
      </c>
      <c r="H751" s="42">
        <v>0</v>
      </c>
      <c r="I751" s="42">
        <v>0</v>
      </c>
      <c r="J751" s="42">
        <f t="shared" si="85"/>
        <v>0</v>
      </c>
      <c r="K751" s="43">
        <f t="shared" si="80"/>
        <v>0</v>
      </c>
    </row>
    <row r="752" spans="1:11" s="44" customFormat="1" ht="27.75" customHeight="1" x14ac:dyDescent="0.3">
      <c r="A752" s="38" t="s">
        <v>23</v>
      </c>
      <c r="B752" s="38" t="s">
        <v>23</v>
      </c>
      <c r="C752" s="39">
        <v>1412113</v>
      </c>
      <c r="D752" s="40">
        <v>5</v>
      </c>
      <c r="E752" s="41" t="s">
        <v>28</v>
      </c>
      <c r="F752" s="42">
        <v>0</v>
      </c>
      <c r="G752" s="42">
        <v>0</v>
      </c>
      <c r="H752" s="42">
        <v>0</v>
      </c>
      <c r="I752" s="42">
        <v>0</v>
      </c>
      <c r="J752" s="42">
        <f t="shared" si="85"/>
        <v>0</v>
      </c>
      <c r="K752" s="43">
        <f t="shared" si="80"/>
        <v>0</v>
      </c>
    </row>
    <row r="753" spans="1:11" s="44" customFormat="1" ht="27.75" customHeight="1" x14ac:dyDescent="0.3">
      <c r="A753" s="38" t="s">
        <v>23</v>
      </c>
      <c r="B753" s="38" t="s">
        <v>23</v>
      </c>
      <c r="C753" s="39">
        <v>1412113</v>
      </c>
      <c r="D753" s="40">
        <v>7</v>
      </c>
      <c r="E753" s="41" t="s">
        <v>29</v>
      </c>
      <c r="F753" s="42">
        <v>0</v>
      </c>
      <c r="G753" s="42">
        <v>0</v>
      </c>
      <c r="H753" s="42">
        <v>0</v>
      </c>
      <c r="I753" s="42">
        <v>0</v>
      </c>
      <c r="J753" s="42">
        <f t="shared" si="85"/>
        <v>0</v>
      </c>
      <c r="K753" s="43">
        <f t="shared" si="80"/>
        <v>0</v>
      </c>
    </row>
    <row r="754" spans="1:11" s="44" customFormat="1" ht="27.75" customHeight="1" x14ac:dyDescent="0.3">
      <c r="A754" s="38" t="s">
        <v>23</v>
      </c>
      <c r="B754" s="38" t="s">
        <v>23</v>
      </c>
      <c r="C754" s="39">
        <v>1412113</v>
      </c>
      <c r="D754" s="40">
        <v>9</v>
      </c>
      <c r="E754" s="41" t="s">
        <v>30</v>
      </c>
      <c r="F754" s="42">
        <v>0</v>
      </c>
      <c r="G754" s="42">
        <v>0</v>
      </c>
      <c r="H754" s="42">
        <v>0</v>
      </c>
      <c r="I754" s="42">
        <v>0</v>
      </c>
      <c r="J754" s="42">
        <f t="shared" si="85"/>
        <v>0</v>
      </c>
      <c r="K754" s="43">
        <f t="shared" si="80"/>
        <v>0</v>
      </c>
    </row>
    <row r="755" spans="1:11" s="7" customFormat="1" ht="27.75" customHeight="1" x14ac:dyDescent="0.3">
      <c r="A755" s="33" t="s">
        <v>21</v>
      </c>
      <c r="B755" s="33" t="s">
        <v>21</v>
      </c>
      <c r="C755" s="33" t="s">
        <v>21</v>
      </c>
      <c r="D755" s="34">
        <v>1412114</v>
      </c>
      <c r="E755" s="45" t="s">
        <v>124</v>
      </c>
      <c r="F755" s="46">
        <v>70851656.340000004</v>
      </c>
      <c r="G755" s="46">
        <v>68601312.122000009</v>
      </c>
      <c r="H755" s="46">
        <f>SUMIF($B$756:$B$762,"article",H756:H762)</f>
        <v>127312897.3858</v>
      </c>
      <c r="I755" s="46">
        <f>SUMIF($B$756:$B$762,"article",I756:I762)</f>
        <v>5720900</v>
      </c>
      <c r="J755" s="46">
        <f>SUMIF($B$756:$B$762,"article",J756:J762)</f>
        <v>121591997.3858</v>
      </c>
      <c r="K755" s="47">
        <f t="shared" si="80"/>
        <v>4.493574584720815E-2</v>
      </c>
    </row>
    <row r="756" spans="1:11" s="44" customFormat="1" ht="27.75" customHeight="1" x14ac:dyDescent="0.3">
      <c r="A756" s="38" t="s">
        <v>23</v>
      </c>
      <c r="B756" s="38" t="s">
        <v>23</v>
      </c>
      <c r="C756" s="39">
        <v>1412114</v>
      </c>
      <c r="D756" s="40">
        <v>1</v>
      </c>
      <c r="E756" s="41" t="s">
        <v>24</v>
      </c>
      <c r="F756" s="42">
        <v>37558780.290000007</v>
      </c>
      <c r="G756" s="42">
        <v>37672385.648000002</v>
      </c>
      <c r="H756" s="42">
        <v>83270970.296000004</v>
      </c>
      <c r="I756" s="42">
        <v>5720900</v>
      </c>
      <c r="J756" s="42">
        <f t="shared" ref="J756:J762" si="86">H756-I756</f>
        <v>77550070.296000004</v>
      </c>
      <c r="K756" s="43">
        <f t="shared" si="80"/>
        <v>6.8702213744647675E-2</v>
      </c>
    </row>
    <row r="757" spans="1:11" s="44" customFormat="1" ht="27.75" customHeight="1" x14ac:dyDescent="0.3">
      <c r="A757" s="38" t="s">
        <v>23</v>
      </c>
      <c r="B757" s="38" t="s">
        <v>23</v>
      </c>
      <c r="C757" s="39">
        <v>1412114</v>
      </c>
      <c r="D757" s="40">
        <v>2</v>
      </c>
      <c r="E757" s="41" t="s">
        <v>25</v>
      </c>
      <c r="F757" s="42">
        <v>33292876.049999997</v>
      </c>
      <c r="G757" s="42">
        <v>30928926.473999999</v>
      </c>
      <c r="H757" s="42">
        <v>44041927.089800008</v>
      </c>
      <c r="I757" s="42">
        <v>0</v>
      </c>
      <c r="J757" s="42">
        <f t="shared" si="86"/>
        <v>44041927.089800008</v>
      </c>
      <c r="K757" s="43">
        <f t="shared" si="80"/>
        <v>0</v>
      </c>
    </row>
    <row r="758" spans="1:11" s="44" customFormat="1" ht="27.75" customHeight="1" x14ac:dyDescent="0.3">
      <c r="A758" s="38" t="s">
        <v>23</v>
      </c>
      <c r="B758" s="38" t="s">
        <v>23</v>
      </c>
      <c r="C758" s="39">
        <v>1412114</v>
      </c>
      <c r="D758" s="40">
        <v>3</v>
      </c>
      <c r="E758" s="41" t="s">
        <v>26</v>
      </c>
      <c r="F758" s="42">
        <v>0</v>
      </c>
      <c r="G758" s="42">
        <v>0</v>
      </c>
      <c r="H758" s="42">
        <v>0</v>
      </c>
      <c r="I758" s="42">
        <v>0</v>
      </c>
      <c r="J758" s="42">
        <f t="shared" si="86"/>
        <v>0</v>
      </c>
      <c r="K758" s="43">
        <f t="shared" si="80"/>
        <v>0</v>
      </c>
    </row>
    <row r="759" spans="1:11" s="44" customFormat="1" ht="27.75" customHeight="1" x14ac:dyDescent="0.3">
      <c r="A759" s="38" t="s">
        <v>23</v>
      </c>
      <c r="B759" s="38" t="s">
        <v>23</v>
      </c>
      <c r="C759" s="39">
        <v>1412114</v>
      </c>
      <c r="D759" s="40">
        <v>4</v>
      </c>
      <c r="E759" s="41" t="s">
        <v>27</v>
      </c>
      <c r="F759" s="42">
        <v>0</v>
      </c>
      <c r="G759" s="42">
        <v>0</v>
      </c>
      <c r="H759" s="42">
        <v>0</v>
      </c>
      <c r="I759" s="42">
        <v>0</v>
      </c>
      <c r="J759" s="42">
        <f t="shared" si="86"/>
        <v>0</v>
      </c>
      <c r="K759" s="43">
        <f t="shared" si="80"/>
        <v>0</v>
      </c>
    </row>
    <row r="760" spans="1:11" s="44" customFormat="1" ht="27.75" customHeight="1" x14ac:dyDescent="0.3">
      <c r="A760" s="38" t="s">
        <v>23</v>
      </c>
      <c r="B760" s="38" t="s">
        <v>23</v>
      </c>
      <c r="C760" s="39">
        <v>1412114</v>
      </c>
      <c r="D760" s="40">
        <v>5</v>
      </c>
      <c r="E760" s="41" t="s">
        <v>28</v>
      </c>
      <c r="F760" s="42">
        <v>0</v>
      </c>
      <c r="G760" s="42">
        <v>0</v>
      </c>
      <c r="H760" s="42">
        <v>0</v>
      </c>
      <c r="I760" s="42">
        <v>0</v>
      </c>
      <c r="J760" s="42">
        <f t="shared" si="86"/>
        <v>0</v>
      </c>
      <c r="K760" s="43">
        <f t="shared" si="80"/>
        <v>0</v>
      </c>
    </row>
    <row r="761" spans="1:11" s="44" customFormat="1" ht="27.75" customHeight="1" x14ac:dyDescent="0.3">
      <c r="A761" s="38" t="s">
        <v>23</v>
      </c>
      <c r="B761" s="38" t="s">
        <v>23</v>
      </c>
      <c r="C761" s="39">
        <v>1412114</v>
      </c>
      <c r="D761" s="40">
        <v>7</v>
      </c>
      <c r="E761" s="41" t="s">
        <v>29</v>
      </c>
      <c r="F761" s="42">
        <v>0</v>
      </c>
      <c r="G761" s="42">
        <v>0</v>
      </c>
      <c r="H761" s="42">
        <v>0</v>
      </c>
      <c r="I761" s="42">
        <v>0</v>
      </c>
      <c r="J761" s="42">
        <f t="shared" si="86"/>
        <v>0</v>
      </c>
      <c r="K761" s="43">
        <f t="shared" si="80"/>
        <v>0</v>
      </c>
    </row>
    <row r="762" spans="1:11" s="44" customFormat="1" ht="27.75" customHeight="1" x14ac:dyDescent="0.3">
      <c r="A762" s="38" t="s">
        <v>23</v>
      </c>
      <c r="B762" s="38" t="s">
        <v>23</v>
      </c>
      <c r="C762" s="39">
        <v>1412114</v>
      </c>
      <c r="D762" s="40">
        <v>9</v>
      </c>
      <c r="E762" s="41" t="s">
        <v>30</v>
      </c>
      <c r="F762" s="42">
        <v>0</v>
      </c>
      <c r="G762" s="42">
        <v>0</v>
      </c>
      <c r="H762" s="42">
        <v>0</v>
      </c>
      <c r="I762" s="42">
        <v>0</v>
      </c>
      <c r="J762" s="42">
        <f t="shared" si="86"/>
        <v>0</v>
      </c>
      <c r="K762" s="43">
        <f t="shared" si="80"/>
        <v>0</v>
      </c>
    </row>
    <row r="763" spans="1:11" s="7" customFormat="1" ht="27.75" customHeight="1" x14ac:dyDescent="0.3">
      <c r="A763" s="33" t="s">
        <v>21</v>
      </c>
      <c r="B763" s="33" t="s">
        <v>21</v>
      </c>
      <c r="C763" s="33" t="s">
        <v>21</v>
      </c>
      <c r="D763" s="34">
        <v>1412115</v>
      </c>
      <c r="E763" s="45" t="s">
        <v>125</v>
      </c>
      <c r="F763" s="46">
        <v>55684113.933999993</v>
      </c>
      <c r="G763" s="46">
        <v>53610046.839999996</v>
      </c>
      <c r="H763" s="46">
        <f>SUMIF($B$764:$B$770,"article",H764:H770)</f>
        <v>127924326.1332</v>
      </c>
      <c r="I763" s="46">
        <f>SUMIF($B$764:$B$770,"article",I764:I770)</f>
        <v>13539996</v>
      </c>
      <c r="J763" s="46">
        <f>SUMIF($B$764:$B$770,"article",J764:J770)</f>
        <v>114384330.1332</v>
      </c>
      <c r="K763" s="47">
        <f t="shared" si="80"/>
        <v>0.10584379382152544</v>
      </c>
    </row>
    <row r="764" spans="1:11" s="44" customFormat="1" ht="27.75" customHeight="1" x14ac:dyDescent="0.3">
      <c r="A764" s="38" t="s">
        <v>23</v>
      </c>
      <c r="B764" s="38" t="s">
        <v>23</v>
      </c>
      <c r="C764" s="39">
        <v>1412115</v>
      </c>
      <c r="D764" s="40">
        <v>1</v>
      </c>
      <c r="E764" s="41" t="s">
        <v>24</v>
      </c>
      <c r="F764" s="42">
        <v>43684113.849999994</v>
      </c>
      <c r="G764" s="42">
        <v>42668265.839999996</v>
      </c>
      <c r="H764" s="42">
        <v>100110875.27600001</v>
      </c>
      <c r="I764" s="42">
        <v>12006620</v>
      </c>
      <c r="J764" s="42">
        <f t="shared" ref="J764:J770" si="87">H764-I764</f>
        <v>88104255.276000008</v>
      </c>
      <c r="K764" s="43">
        <f t="shared" si="80"/>
        <v>0.11993322370719893</v>
      </c>
    </row>
    <row r="765" spans="1:11" s="44" customFormat="1" ht="27.75" customHeight="1" x14ac:dyDescent="0.3">
      <c r="A765" s="38" t="s">
        <v>23</v>
      </c>
      <c r="B765" s="38" t="s">
        <v>23</v>
      </c>
      <c r="C765" s="39">
        <v>1412115</v>
      </c>
      <c r="D765" s="40">
        <v>2</v>
      </c>
      <c r="E765" s="41" t="s">
        <v>25</v>
      </c>
      <c r="F765" s="42">
        <v>12000000.083999999</v>
      </c>
      <c r="G765" s="42">
        <v>10941781</v>
      </c>
      <c r="H765" s="42">
        <v>27813450.8572</v>
      </c>
      <c r="I765" s="42">
        <v>1533376</v>
      </c>
      <c r="J765" s="42">
        <f t="shared" si="87"/>
        <v>26280074.8572</v>
      </c>
      <c r="K765" s="43">
        <f t="shared" si="80"/>
        <v>5.513073540829827E-2</v>
      </c>
    </row>
    <row r="766" spans="1:11" s="44" customFormat="1" ht="27.75" customHeight="1" x14ac:dyDescent="0.3">
      <c r="A766" s="38" t="s">
        <v>23</v>
      </c>
      <c r="B766" s="38" t="s">
        <v>23</v>
      </c>
      <c r="C766" s="39">
        <v>1412115</v>
      </c>
      <c r="D766" s="40">
        <v>3</v>
      </c>
      <c r="E766" s="41" t="s">
        <v>26</v>
      </c>
      <c r="F766" s="42">
        <v>0</v>
      </c>
      <c r="G766" s="42">
        <v>0</v>
      </c>
      <c r="H766" s="42">
        <v>0</v>
      </c>
      <c r="I766" s="42">
        <v>0</v>
      </c>
      <c r="J766" s="42">
        <f t="shared" si="87"/>
        <v>0</v>
      </c>
      <c r="K766" s="43">
        <f t="shared" si="80"/>
        <v>0</v>
      </c>
    </row>
    <row r="767" spans="1:11" s="44" customFormat="1" ht="27.75" customHeight="1" x14ac:dyDescent="0.3">
      <c r="A767" s="38" t="s">
        <v>23</v>
      </c>
      <c r="B767" s="38" t="s">
        <v>23</v>
      </c>
      <c r="C767" s="39">
        <v>1412115</v>
      </c>
      <c r="D767" s="40">
        <v>4</v>
      </c>
      <c r="E767" s="41" t="s">
        <v>27</v>
      </c>
      <c r="F767" s="42">
        <v>0</v>
      </c>
      <c r="G767" s="42">
        <v>0</v>
      </c>
      <c r="H767" s="42">
        <v>0</v>
      </c>
      <c r="I767" s="42">
        <v>0</v>
      </c>
      <c r="J767" s="42">
        <f t="shared" si="87"/>
        <v>0</v>
      </c>
      <c r="K767" s="43">
        <f t="shared" si="80"/>
        <v>0</v>
      </c>
    </row>
    <row r="768" spans="1:11" s="44" customFormat="1" ht="27.75" customHeight="1" x14ac:dyDescent="0.3">
      <c r="A768" s="38" t="s">
        <v>23</v>
      </c>
      <c r="B768" s="38" t="s">
        <v>23</v>
      </c>
      <c r="C768" s="39">
        <v>1412115</v>
      </c>
      <c r="D768" s="40">
        <v>5</v>
      </c>
      <c r="E768" s="41" t="s">
        <v>28</v>
      </c>
      <c r="F768" s="42">
        <v>0</v>
      </c>
      <c r="G768" s="42">
        <v>0</v>
      </c>
      <c r="H768" s="42">
        <v>0</v>
      </c>
      <c r="I768" s="42">
        <v>0</v>
      </c>
      <c r="J768" s="42">
        <f t="shared" si="87"/>
        <v>0</v>
      </c>
      <c r="K768" s="43">
        <f t="shared" si="80"/>
        <v>0</v>
      </c>
    </row>
    <row r="769" spans="1:11" s="44" customFormat="1" ht="27.75" customHeight="1" x14ac:dyDescent="0.3">
      <c r="A769" s="38" t="s">
        <v>23</v>
      </c>
      <c r="B769" s="38" t="s">
        <v>23</v>
      </c>
      <c r="C769" s="39">
        <v>1412115</v>
      </c>
      <c r="D769" s="40">
        <v>7</v>
      </c>
      <c r="E769" s="41" t="s">
        <v>29</v>
      </c>
      <c r="F769" s="42">
        <v>0</v>
      </c>
      <c r="G769" s="42">
        <v>0</v>
      </c>
      <c r="H769" s="42">
        <v>0</v>
      </c>
      <c r="I769" s="42">
        <v>0</v>
      </c>
      <c r="J769" s="42">
        <f t="shared" si="87"/>
        <v>0</v>
      </c>
      <c r="K769" s="43">
        <f t="shared" si="80"/>
        <v>0</v>
      </c>
    </row>
    <row r="770" spans="1:11" s="44" customFormat="1" ht="27.75" customHeight="1" x14ac:dyDescent="0.3">
      <c r="A770" s="38" t="s">
        <v>23</v>
      </c>
      <c r="B770" s="38" t="s">
        <v>23</v>
      </c>
      <c r="C770" s="39">
        <v>1412115</v>
      </c>
      <c r="D770" s="40">
        <v>9</v>
      </c>
      <c r="E770" s="41" t="s">
        <v>30</v>
      </c>
      <c r="F770" s="42">
        <v>0</v>
      </c>
      <c r="G770" s="42">
        <v>0</v>
      </c>
      <c r="H770" s="42">
        <v>0</v>
      </c>
      <c r="I770" s="42">
        <v>0</v>
      </c>
      <c r="J770" s="42">
        <f t="shared" si="87"/>
        <v>0</v>
      </c>
      <c r="K770" s="43">
        <f t="shared" si="80"/>
        <v>0</v>
      </c>
    </row>
    <row r="771" spans="1:11" s="7" customFormat="1" ht="27.75" customHeight="1" x14ac:dyDescent="0.3">
      <c r="A771" s="33" t="s">
        <v>21</v>
      </c>
      <c r="B771" s="33" t="s">
        <v>21</v>
      </c>
      <c r="C771" s="33" t="s">
        <v>21</v>
      </c>
      <c r="D771" s="34">
        <v>1412116</v>
      </c>
      <c r="E771" s="45" t="s">
        <v>126</v>
      </c>
      <c r="F771" s="46">
        <v>49083923.175999999</v>
      </c>
      <c r="G771" s="46">
        <v>41728254.130000003</v>
      </c>
      <c r="H771" s="46">
        <f>SUMIF($B$772:$B$778,"article",H772:H778)</f>
        <v>84974493</v>
      </c>
      <c r="I771" s="46">
        <f>SUMIF($B$772:$B$778,"article",I772:I778)</f>
        <v>4124541.67</v>
      </c>
      <c r="J771" s="46">
        <f>SUMIF($B$772:$B$778,"article",J772:J778)</f>
        <v>80849951.329999983</v>
      </c>
      <c r="K771" s="47">
        <f t="shared" si="80"/>
        <v>4.853858521992005E-2</v>
      </c>
    </row>
    <row r="772" spans="1:11" s="44" customFormat="1" ht="27.75" customHeight="1" x14ac:dyDescent="0.3">
      <c r="A772" s="38" t="s">
        <v>23</v>
      </c>
      <c r="B772" s="38" t="s">
        <v>23</v>
      </c>
      <c r="C772" s="39">
        <v>1412116</v>
      </c>
      <c r="D772" s="40">
        <v>1</v>
      </c>
      <c r="E772" s="41" t="s">
        <v>24</v>
      </c>
      <c r="F772" s="42">
        <v>24328499.960000001</v>
      </c>
      <c r="G772" s="42">
        <v>20614712.030000001</v>
      </c>
      <c r="H772" s="42">
        <v>45927699.999999993</v>
      </c>
      <c r="I772" s="42">
        <v>4124541.67</v>
      </c>
      <c r="J772" s="42">
        <f t="shared" ref="J772:J778" si="88">H772-I772</f>
        <v>41803158.329999991</v>
      </c>
      <c r="K772" s="43">
        <f t="shared" ref="K772:K835" si="89">IF(G772&lt;&gt;0,I772/H772,0)</f>
        <v>8.9805099536880803E-2</v>
      </c>
    </row>
    <row r="773" spans="1:11" s="44" customFormat="1" ht="27.75" customHeight="1" x14ac:dyDescent="0.3">
      <c r="A773" s="38" t="s">
        <v>23</v>
      </c>
      <c r="B773" s="38" t="s">
        <v>23</v>
      </c>
      <c r="C773" s="39">
        <v>1412116</v>
      </c>
      <c r="D773" s="40">
        <v>2</v>
      </c>
      <c r="E773" s="41" t="s">
        <v>25</v>
      </c>
      <c r="F773" s="42">
        <v>24755423.215999998</v>
      </c>
      <c r="G773" s="42">
        <v>21113542.100000001</v>
      </c>
      <c r="H773" s="42">
        <v>39046793</v>
      </c>
      <c r="I773" s="42">
        <v>0</v>
      </c>
      <c r="J773" s="42">
        <f t="shared" si="88"/>
        <v>39046793</v>
      </c>
      <c r="K773" s="43">
        <f t="shared" si="89"/>
        <v>0</v>
      </c>
    </row>
    <row r="774" spans="1:11" s="44" customFormat="1" ht="27.75" customHeight="1" x14ac:dyDescent="0.3">
      <c r="A774" s="38" t="s">
        <v>23</v>
      </c>
      <c r="B774" s="38" t="s">
        <v>23</v>
      </c>
      <c r="C774" s="39">
        <v>1412116</v>
      </c>
      <c r="D774" s="40">
        <v>3</v>
      </c>
      <c r="E774" s="41" t="s">
        <v>26</v>
      </c>
      <c r="F774" s="42">
        <v>0</v>
      </c>
      <c r="G774" s="42">
        <v>0</v>
      </c>
      <c r="H774" s="42">
        <v>0</v>
      </c>
      <c r="I774" s="42">
        <v>0</v>
      </c>
      <c r="J774" s="42">
        <f t="shared" si="88"/>
        <v>0</v>
      </c>
      <c r="K774" s="43">
        <f t="shared" si="89"/>
        <v>0</v>
      </c>
    </row>
    <row r="775" spans="1:11" s="44" customFormat="1" ht="27.75" customHeight="1" x14ac:dyDescent="0.3">
      <c r="A775" s="38" t="s">
        <v>23</v>
      </c>
      <c r="B775" s="38" t="s">
        <v>23</v>
      </c>
      <c r="C775" s="39">
        <v>1412116</v>
      </c>
      <c r="D775" s="40">
        <v>4</v>
      </c>
      <c r="E775" s="41" t="s">
        <v>27</v>
      </c>
      <c r="F775" s="42">
        <v>0</v>
      </c>
      <c r="G775" s="42">
        <v>0</v>
      </c>
      <c r="H775" s="42">
        <v>0</v>
      </c>
      <c r="I775" s="42">
        <v>0</v>
      </c>
      <c r="J775" s="42">
        <f t="shared" si="88"/>
        <v>0</v>
      </c>
      <c r="K775" s="43">
        <f t="shared" si="89"/>
        <v>0</v>
      </c>
    </row>
    <row r="776" spans="1:11" s="44" customFormat="1" ht="27.75" customHeight="1" x14ac:dyDescent="0.3">
      <c r="A776" s="38" t="s">
        <v>23</v>
      </c>
      <c r="B776" s="38" t="s">
        <v>23</v>
      </c>
      <c r="C776" s="39">
        <v>1412116</v>
      </c>
      <c r="D776" s="40">
        <v>5</v>
      </c>
      <c r="E776" s="41" t="s">
        <v>28</v>
      </c>
      <c r="F776" s="42">
        <v>0</v>
      </c>
      <c r="G776" s="42">
        <v>0</v>
      </c>
      <c r="H776" s="42">
        <v>0</v>
      </c>
      <c r="I776" s="42">
        <v>0</v>
      </c>
      <c r="J776" s="42">
        <f t="shared" si="88"/>
        <v>0</v>
      </c>
      <c r="K776" s="43">
        <f t="shared" si="89"/>
        <v>0</v>
      </c>
    </row>
    <row r="777" spans="1:11" s="44" customFormat="1" ht="27.75" customHeight="1" x14ac:dyDescent="0.3">
      <c r="A777" s="38" t="s">
        <v>23</v>
      </c>
      <c r="B777" s="38" t="s">
        <v>23</v>
      </c>
      <c r="C777" s="39">
        <v>1412116</v>
      </c>
      <c r="D777" s="40">
        <v>7</v>
      </c>
      <c r="E777" s="41" t="s">
        <v>29</v>
      </c>
      <c r="F777" s="42">
        <v>0</v>
      </c>
      <c r="G777" s="42">
        <v>0</v>
      </c>
      <c r="H777" s="42">
        <v>0</v>
      </c>
      <c r="I777" s="42">
        <v>0</v>
      </c>
      <c r="J777" s="42">
        <f t="shared" si="88"/>
        <v>0</v>
      </c>
      <c r="K777" s="43">
        <f t="shared" si="89"/>
        <v>0</v>
      </c>
    </row>
    <row r="778" spans="1:11" s="44" customFormat="1" ht="27.75" customHeight="1" x14ac:dyDescent="0.3">
      <c r="A778" s="38" t="s">
        <v>23</v>
      </c>
      <c r="B778" s="38" t="s">
        <v>23</v>
      </c>
      <c r="C778" s="39">
        <v>1412116</v>
      </c>
      <c r="D778" s="40">
        <v>9</v>
      </c>
      <c r="E778" s="41" t="s">
        <v>30</v>
      </c>
      <c r="F778" s="42">
        <v>0</v>
      </c>
      <c r="G778" s="42">
        <v>0</v>
      </c>
      <c r="H778" s="42">
        <v>0</v>
      </c>
      <c r="I778" s="42">
        <v>0</v>
      </c>
      <c r="J778" s="42">
        <f t="shared" si="88"/>
        <v>0</v>
      </c>
      <c r="K778" s="43">
        <f t="shared" si="89"/>
        <v>0</v>
      </c>
    </row>
    <row r="779" spans="1:11" s="7" customFormat="1" ht="27.75" customHeight="1" x14ac:dyDescent="0.3">
      <c r="A779" s="33" t="s">
        <v>21</v>
      </c>
      <c r="B779" s="33" t="s">
        <v>21</v>
      </c>
      <c r="C779" s="33" t="s">
        <v>21</v>
      </c>
      <c r="D779" s="34">
        <v>1412117</v>
      </c>
      <c r="E779" s="45" t="s">
        <v>127</v>
      </c>
      <c r="F779" s="46">
        <v>31247820.324000001</v>
      </c>
      <c r="G779" s="46">
        <v>34828946.439999998</v>
      </c>
      <c r="H779" s="46">
        <f>SUMIF($B$780:$B$786,"article",H780:H786)</f>
        <v>102477312.70389999</v>
      </c>
      <c r="I779" s="46">
        <f>SUMIF($B$780:$B$786,"article",I780:I786)</f>
        <v>2456200</v>
      </c>
      <c r="J779" s="46">
        <f>SUMIF($B$780:$B$786,"article",J780:J786)</f>
        <v>100021112.70389999</v>
      </c>
      <c r="K779" s="47">
        <f t="shared" si="89"/>
        <v>2.3968231945123247E-2</v>
      </c>
    </row>
    <row r="780" spans="1:11" s="44" customFormat="1" ht="27.75" customHeight="1" x14ac:dyDescent="0.3">
      <c r="A780" s="38" t="s">
        <v>23</v>
      </c>
      <c r="B780" s="38" t="s">
        <v>23</v>
      </c>
      <c r="C780" s="39">
        <v>1412117</v>
      </c>
      <c r="D780" s="40">
        <v>1</v>
      </c>
      <c r="E780" s="41" t="s">
        <v>24</v>
      </c>
      <c r="F780" s="42">
        <v>20747820</v>
      </c>
      <c r="G780" s="42">
        <v>20747729.960000001</v>
      </c>
      <c r="H780" s="42">
        <v>46370748.917999998</v>
      </c>
      <c r="I780" s="42">
        <v>2456200</v>
      </c>
      <c r="J780" s="42">
        <f t="shared" ref="J780:J786" si="90">H780-I780</f>
        <v>43914548.917999998</v>
      </c>
      <c r="K780" s="43">
        <f t="shared" si="89"/>
        <v>5.2968736915235862E-2</v>
      </c>
    </row>
    <row r="781" spans="1:11" s="44" customFormat="1" ht="27.75" customHeight="1" x14ac:dyDescent="0.3">
      <c r="A781" s="38" t="s">
        <v>23</v>
      </c>
      <c r="B781" s="38" t="s">
        <v>23</v>
      </c>
      <c r="C781" s="39">
        <v>1412117</v>
      </c>
      <c r="D781" s="40">
        <v>2</v>
      </c>
      <c r="E781" s="41" t="s">
        <v>25</v>
      </c>
      <c r="F781" s="42">
        <v>10500000.323999999</v>
      </c>
      <c r="G781" s="42">
        <v>14081216.48</v>
      </c>
      <c r="H781" s="42">
        <v>56106563.785899997</v>
      </c>
      <c r="I781" s="42">
        <v>0</v>
      </c>
      <c r="J781" s="42">
        <f t="shared" si="90"/>
        <v>56106563.785899997</v>
      </c>
      <c r="K781" s="43">
        <f t="shared" si="89"/>
        <v>0</v>
      </c>
    </row>
    <row r="782" spans="1:11" s="44" customFormat="1" ht="27.75" customHeight="1" x14ac:dyDescent="0.3">
      <c r="A782" s="38" t="s">
        <v>23</v>
      </c>
      <c r="B782" s="38" t="s">
        <v>23</v>
      </c>
      <c r="C782" s="39">
        <v>1412117</v>
      </c>
      <c r="D782" s="40">
        <v>3</v>
      </c>
      <c r="E782" s="41" t="s">
        <v>26</v>
      </c>
      <c r="F782" s="42">
        <v>0</v>
      </c>
      <c r="G782" s="42">
        <v>0</v>
      </c>
      <c r="H782" s="42">
        <v>0</v>
      </c>
      <c r="I782" s="42">
        <v>0</v>
      </c>
      <c r="J782" s="42">
        <f t="shared" si="90"/>
        <v>0</v>
      </c>
      <c r="K782" s="43">
        <f t="shared" si="89"/>
        <v>0</v>
      </c>
    </row>
    <row r="783" spans="1:11" s="44" customFormat="1" ht="27.75" customHeight="1" x14ac:dyDescent="0.3">
      <c r="A783" s="38" t="s">
        <v>23</v>
      </c>
      <c r="B783" s="38" t="s">
        <v>23</v>
      </c>
      <c r="C783" s="39">
        <v>1412117</v>
      </c>
      <c r="D783" s="40">
        <v>4</v>
      </c>
      <c r="E783" s="41" t="s">
        <v>27</v>
      </c>
      <c r="F783" s="42">
        <v>0</v>
      </c>
      <c r="G783" s="42">
        <v>0</v>
      </c>
      <c r="H783" s="42">
        <v>0</v>
      </c>
      <c r="I783" s="42">
        <v>0</v>
      </c>
      <c r="J783" s="42">
        <f t="shared" si="90"/>
        <v>0</v>
      </c>
      <c r="K783" s="43">
        <f t="shared" si="89"/>
        <v>0</v>
      </c>
    </row>
    <row r="784" spans="1:11" s="44" customFormat="1" ht="27.75" customHeight="1" x14ac:dyDescent="0.3">
      <c r="A784" s="38" t="s">
        <v>23</v>
      </c>
      <c r="B784" s="38" t="s">
        <v>23</v>
      </c>
      <c r="C784" s="39">
        <v>1412117</v>
      </c>
      <c r="D784" s="40">
        <v>5</v>
      </c>
      <c r="E784" s="41" t="s">
        <v>28</v>
      </c>
      <c r="F784" s="42">
        <v>0</v>
      </c>
      <c r="G784" s="42">
        <v>0</v>
      </c>
      <c r="H784" s="42">
        <v>0</v>
      </c>
      <c r="I784" s="42">
        <v>0</v>
      </c>
      <c r="J784" s="42">
        <f t="shared" si="90"/>
        <v>0</v>
      </c>
      <c r="K784" s="43">
        <f t="shared" si="89"/>
        <v>0</v>
      </c>
    </row>
    <row r="785" spans="1:11" s="44" customFormat="1" ht="27.75" customHeight="1" x14ac:dyDescent="0.3">
      <c r="A785" s="38" t="s">
        <v>23</v>
      </c>
      <c r="B785" s="38" t="s">
        <v>23</v>
      </c>
      <c r="C785" s="39">
        <v>1412117</v>
      </c>
      <c r="D785" s="40">
        <v>7</v>
      </c>
      <c r="E785" s="41" t="s">
        <v>29</v>
      </c>
      <c r="F785" s="42">
        <v>0</v>
      </c>
      <c r="G785" s="42">
        <v>0</v>
      </c>
      <c r="H785" s="42">
        <v>0</v>
      </c>
      <c r="I785" s="42">
        <v>0</v>
      </c>
      <c r="J785" s="42">
        <f t="shared" si="90"/>
        <v>0</v>
      </c>
      <c r="K785" s="43">
        <f t="shared" si="89"/>
        <v>0</v>
      </c>
    </row>
    <row r="786" spans="1:11" s="44" customFormat="1" ht="27.75" customHeight="1" x14ac:dyDescent="0.3">
      <c r="A786" s="38" t="s">
        <v>23</v>
      </c>
      <c r="B786" s="38" t="s">
        <v>23</v>
      </c>
      <c r="C786" s="39">
        <v>1412117</v>
      </c>
      <c r="D786" s="40">
        <v>9</v>
      </c>
      <c r="E786" s="41" t="s">
        <v>30</v>
      </c>
      <c r="F786" s="42">
        <v>0</v>
      </c>
      <c r="G786" s="42">
        <v>0</v>
      </c>
      <c r="H786" s="42">
        <v>0</v>
      </c>
      <c r="I786" s="42">
        <v>0</v>
      </c>
      <c r="J786" s="42">
        <f t="shared" si="90"/>
        <v>0</v>
      </c>
      <c r="K786" s="43">
        <f t="shared" si="89"/>
        <v>0</v>
      </c>
    </row>
    <row r="787" spans="1:11" s="7" customFormat="1" ht="27.75" customHeight="1" x14ac:dyDescent="0.3">
      <c r="A787" s="33" t="s">
        <v>21</v>
      </c>
      <c r="B787" s="33" t="s">
        <v>21</v>
      </c>
      <c r="C787" s="33" t="s">
        <v>21</v>
      </c>
      <c r="D787" s="34">
        <v>1412118</v>
      </c>
      <c r="E787" s="45" t="s">
        <v>128</v>
      </c>
      <c r="F787" s="46">
        <v>62374420.539999999</v>
      </c>
      <c r="G787" s="46">
        <v>59123227.390000001</v>
      </c>
      <c r="H787" s="46">
        <f>SUMIF($B$788:$B$794,"article",H788:H794)</f>
        <v>132027902.60615</v>
      </c>
      <c r="I787" s="46">
        <f>SUMIF($B$788:$B$794,"article",I788:I794)</f>
        <v>8242747.3200000003</v>
      </c>
      <c r="J787" s="46">
        <f>SUMIF($B$788:$B$794,"article",J788:J794)</f>
        <v>123785155.28614999</v>
      </c>
      <c r="K787" s="47">
        <f t="shared" si="89"/>
        <v>6.2431858397302482E-2</v>
      </c>
    </row>
    <row r="788" spans="1:11" s="44" customFormat="1" ht="27.75" customHeight="1" x14ac:dyDescent="0.3">
      <c r="A788" s="38" t="s">
        <v>23</v>
      </c>
      <c r="B788" s="38" t="s">
        <v>23</v>
      </c>
      <c r="C788" s="39">
        <v>1412118</v>
      </c>
      <c r="D788" s="40">
        <v>1</v>
      </c>
      <c r="E788" s="41" t="s">
        <v>24</v>
      </c>
      <c r="F788" s="42">
        <v>41543052</v>
      </c>
      <c r="G788" s="42">
        <v>41543052.390000001</v>
      </c>
      <c r="H788" s="42">
        <v>88698829.278499991</v>
      </c>
      <c r="I788" s="42">
        <v>7154500</v>
      </c>
      <c r="J788" s="42">
        <f t="shared" ref="J788:J794" si="91">H788-I788</f>
        <v>81544329.278499991</v>
      </c>
      <c r="K788" s="43">
        <f t="shared" si="89"/>
        <v>8.0660591105842283E-2</v>
      </c>
    </row>
    <row r="789" spans="1:11" s="44" customFormat="1" ht="27.75" customHeight="1" x14ac:dyDescent="0.3">
      <c r="A789" s="38" t="s">
        <v>23</v>
      </c>
      <c r="B789" s="38" t="s">
        <v>23</v>
      </c>
      <c r="C789" s="39">
        <v>1412118</v>
      </c>
      <c r="D789" s="40">
        <v>2</v>
      </c>
      <c r="E789" s="41" t="s">
        <v>25</v>
      </c>
      <c r="F789" s="42">
        <v>20831368.539999999</v>
      </c>
      <c r="G789" s="42">
        <v>17580175</v>
      </c>
      <c r="H789" s="42">
        <v>43329073.327650003</v>
      </c>
      <c r="I789" s="42">
        <v>1088247.32</v>
      </c>
      <c r="J789" s="42">
        <f t="shared" si="91"/>
        <v>42240826.007650003</v>
      </c>
      <c r="K789" s="43">
        <f t="shared" si="89"/>
        <v>2.5115868778701672E-2</v>
      </c>
    </row>
    <row r="790" spans="1:11" s="44" customFormat="1" ht="27.75" customHeight="1" x14ac:dyDescent="0.3">
      <c r="A790" s="38" t="s">
        <v>23</v>
      </c>
      <c r="B790" s="38" t="s">
        <v>23</v>
      </c>
      <c r="C790" s="39">
        <v>1412118</v>
      </c>
      <c r="D790" s="40">
        <v>3</v>
      </c>
      <c r="E790" s="41" t="s">
        <v>26</v>
      </c>
      <c r="F790" s="42">
        <v>0</v>
      </c>
      <c r="G790" s="42">
        <v>0</v>
      </c>
      <c r="H790" s="42">
        <v>0</v>
      </c>
      <c r="I790" s="42">
        <v>0</v>
      </c>
      <c r="J790" s="42">
        <f t="shared" si="91"/>
        <v>0</v>
      </c>
      <c r="K790" s="43">
        <f t="shared" si="89"/>
        <v>0</v>
      </c>
    </row>
    <row r="791" spans="1:11" s="44" customFormat="1" ht="27.75" customHeight="1" x14ac:dyDescent="0.3">
      <c r="A791" s="38" t="s">
        <v>23</v>
      </c>
      <c r="B791" s="38" t="s">
        <v>23</v>
      </c>
      <c r="C791" s="39">
        <v>1412118</v>
      </c>
      <c r="D791" s="40">
        <v>4</v>
      </c>
      <c r="E791" s="41" t="s">
        <v>27</v>
      </c>
      <c r="F791" s="42">
        <v>0</v>
      </c>
      <c r="G791" s="42">
        <v>0</v>
      </c>
      <c r="H791" s="42">
        <v>0</v>
      </c>
      <c r="I791" s="42">
        <v>0</v>
      </c>
      <c r="J791" s="42">
        <f t="shared" si="91"/>
        <v>0</v>
      </c>
      <c r="K791" s="43">
        <f t="shared" si="89"/>
        <v>0</v>
      </c>
    </row>
    <row r="792" spans="1:11" s="44" customFormat="1" ht="27.75" customHeight="1" x14ac:dyDescent="0.3">
      <c r="A792" s="38" t="s">
        <v>23</v>
      </c>
      <c r="B792" s="38" t="s">
        <v>23</v>
      </c>
      <c r="C792" s="39">
        <v>1412118</v>
      </c>
      <c r="D792" s="40">
        <v>5</v>
      </c>
      <c r="E792" s="41" t="s">
        <v>28</v>
      </c>
      <c r="F792" s="42">
        <v>0</v>
      </c>
      <c r="G792" s="42">
        <v>0</v>
      </c>
      <c r="H792" s="42">
        <v>0</v>
      </c>
      <c r="I792" s="42">
        <v>0</v>
      </c>
      <c r="J792" s="42">
        <f t="shared" si="91"/>
        <v>0</v>
      </c>
      <c r="K792" s="43">
        <f t="shared" si="89"/>
        <v>0</v>
      </c>
    </row>
    <row r="793" spans="1:11" s="44" customFormat="1" ht="27.75" customHeight="1" x14ac:dyDescent="0.3">
      <c r="A793" s="38" t="s">
        <v>23</v>
      </c>
      <c r="B793" s="38" t="s">
        <v>23</v>
      </c>
      <c r="C793" s="39">
        <v>1412118</v>
      </c>
      <c r="D793" s="40">
        <v>7</v>
      </c>
      <c r="E793" s="41" t="s">
        <v>29</v>
      </c>
      <c r="F793" s="42">
        <v>0</v>
      </c>
      <c r="G793" s="42">
        <v>0</v>
      </c>
      <c r="H793" s="42">
        <v>0</v>
      </c>
      <c r="I793" s="42">
        <v>0</v>
      </c>
      <c r="J793" s="42">
        <f t="shared" si="91"/>
        <v>0</v>
      </c>
      <c r="K793" s="43">
        <f t="shared" si="89"/>
        <v>0</v>
      </c>
    </row>
    <row r="794" spans="1:11" s="44" customFormat="1" ht="27.75" customHeight="1" x14ac:dyDescent="0.3">
      <c r="A794" s="38" t="s">
        <v>23</v>
      </c>
      <c r="B794" s="38" t="s">
        <v>23</v>
      </c>
      <c r="C794" s="39">
        <v>1412118</v>
      </c>
      <c r="D794" s="40">
        <v>9</v>
      </c>
      <c r="E794" s="41" t="s">
        <v>30</v>
      </c>
      <c r="F794" s="42">
        <v>0</v>
      </c>
      <c r="G794" s="42">
        <v>0</v>
      </c>
      <c r="H794" s="42">
        <v>0</v>
      </c>
      <c r="I794" s="42">
        <v>0</v>
      </c>
      <c r="J794" s="42">
        <f t="shared" si="91"/>
        <v>0</v>
      </c>
      <c r="K794" s="43">
        <f t="shared" si="89"/>
        <v>0</v>
      </c>
    </row>
    <row r="795" spans="1:11" s="7" customFormat="1" ht="27.75" customHeight="1" x14ac:dyDescent="0.3">
      <c r="A795" s="33" t="s">
        <v>21</v>
      </c>
      <c r="B795" s="33" t="s">
        <v>21</v>
      </c>
      <c r="C795" s="33" t="s">
        <v>21</v>
      </c>
      <c r="D795" s="34">
        <v>1412119</v>
      </c>
      <c r="E795" s="45" t="s">
        <v>129</v>
      </c>
      <c r="F795" s="46">
        <v>160784641</v>
      </c>
      <c r="G795" s="46">
        <v>164605758.11000001</v>
      </c>
      <c r="H795" s="46">
        <f>SUMIF($B$796:$B$802,"article",H796:H802)</f>
        <v>443520683.70842493</v>
      </c>
      <c r="I795" s="46">
        <f>SUMIF($B$796:$B$802,"article",I796:I802)</f>
        <v>25178100</v>
      </c>
      <c r="J795" s="46">
        <f>SUMIF($B$796:$B$802,"article",J796:J802)</f>
        <v>418342583.70842493</v>
      </c>
      <c r="K795" s="47">
        <f t="shared" si="89"/>
        <v>5.6768716600717417E-2</v>
      </c>
    </row>
    <row r="796" spans="1:11" s="44" customFormat="1" ht="27.75" customHeight="1" x14ac:dyDescent="0.3">
      <c r="A796" s="38" t="s">
        <v>23</v>
      </c>
      <c r="B796" s="38" t="s">
        <v>23</v>
      </c>
      <c r="C796" s="39">
        <v>1412119</v>
      </c>
      <c r="D796" s="40">
        <v>1</v>
      </c>
      <c r="E796" s="41" t="s">
        <v>24</v>
      </c>
      <c r="F796" s="42">
        <v>141551652</v>
      </c>
      <c r="G796" s="42">
        <v>145476914.91</v>
      </c>
      <c r="H796" s="42">
        <v>250648666.30399996</v>
      </c>
      <c r="I796" s="42">
        <v>25178100</v>
      </c>
      <c r="J796" s="42">
        <f t="shared" ref="J796:J802" si="92">H796-I796</f>
        <v>225470566.30399996</v>
      </c>
      <c r="K796" s="43">
        <f t="shared" si="89"/>
        <v>0.1004517613090455</v>
      </c>
    </row>
    <row r="797" spans="1:11" s="44" customFormat="1" ht="27.75" customHeight="1" x14ac:dyDescent="0.3">
      <c r="A797" s="38" t="s">
        <v>23</v>
      </c>
      <c r="B797" s="38" t="s">
        <v>23</v>
      </c>
      <c r="C797" s="39">
        <v>1412119</v>
      </c>
      <c r="D797" s="40">
        <v>2</v>
      </c>
      <c r="E797" s="41" t="s">
        <v>25</v>
      </c>
      <c r="F797" s="42">
        <v>19232989</v>
      </c>
      <c r="G797" s="42">
        <v>19128843.200000003</v>
      </c>
      <c r="H797" s="42">
        <v>192872017.404425</v>
      </c>
      <c r="I797" s="42">
        <v>0</v>
      </c>
      <c r="J797" s="42">
        <f t="shared" si="92"/>
        <v>192872017.404425</v>
      </c>
      <c r="K797" s="43">
        <f t="shared" si="89"/>
        <v>0</v>
      </c>
    </row>
    <row r="798" spans="1:11" s="44" customFormat="1" ht="27.75" customHeight="1" x14ac:dyDescent="0.3">
      <c r="A798" s="38" t="s">
        <v>23</v>
      </c>
      <c r="B798" s="38" t="s">
        <v>23</v>
      </c>
      <c r="C798" s="39">
        <v>1412119</v>
      </c>
      <c r="D798" s="40">
        <v>3</v>
      </c>
      <c r="E798" s="41" t="s">
        <v>26</v>
      </c>
      <c r="F798" s="42">
        <v>0</v>
      </c>
      <c r="G798" s="42">
        <v>0</v>
      </c>
      <c r="H798" s="42">
        <v>0</v>
      </c>
      <c r="I798" s="42">
        <v>0</v>
      </c>
      <c r="J798" s="42">
        <f t="shared" si="92"/>
        <v>0</v>
      </c>
      <c r="K798" s="43">
        <f t="shared" si="89"/>
        <v>0</v>
      </c>
    </row>
    <row r="799" spans="1:11" s="44" customFormat="1" ht="27.75" customHeight="1" x14ac:dyDescent="0.3">
      <c r="A799" s="38" t="s">
        <v>23</v>
      </c>
      <c r="B799" s="38" t="s">
        <v>23</v>
      </c>
      <c r="C799" s="39">
        <v>1412119</v>
      </c>
      <c r="D799" s="40">
        <v>4</v>
      </c>
      <c r="E799" s="41" t="s">
        <v>27</v>
      </c>
      <c r="F799" s="42">
        <v>0</v>
      </c>
      <c r="G799" s="42">
        <v>0</v>
      </c>
      <c r="H799" s="42">
        <v>0</v>
      </c>
      <c r="I799" s="42">
        <v>0</v>
      </c>
      <c r="J799" s="42">
        <f t="shared" si="92"/>
        <v>0</v>
      </c>
      <c r="K799" s="43">
        <f t="shared" si="89"/>
        <v>0</v>
      </c>
    </row>
    <row r="800" spans="1:11" s="44" customFormat="1" ht="27.75" customHeight="1" x14ac:dyDescent="0.3">
      <c r="A800" s="38" t="s">
        <v>23</v>
      </c>
      <c r="B800" s="38" t="s">
        <v>23</v>
      </c>
      <c r="C800" s="39">
        <v>1412119</v>
      </c>
      <c r="D800" s="40">
        <v>5</v>
      </c>
      <c r="E800" s="41" t="s">
        <v>28</v>
      </c>
      <c r="F800" s="42">
        <v>0</v>
      </c>
      <c r="G800" s="42">
        <v>0</v>
      </c>
      <c r="H800" s="42">
        <v>0</v>
      </c>
      <c r="I800" s="42">
        <v>0</v>
      </c>
      <c r="J800" s="42">
        <f t="shared" si="92"/>
        <v>0</v>
      </c>
      <c r="K800" s="43">
        <f t="shared" si="89"/>
        <v>0</v>
      </c>
    </row>
    <row r="801" spans="1:11" s="44" customFormat="1" ht="27.75" customHeight="1" x14ac:dyDescent="0.3">
      <c r="A801" s="38" t="s">
        <v>23</v>
      </c>
      <c r="B801" s="38" t="s">
        <v>23</v>
      </c>
      <c r="C801" s="39">
        <v>1412119</v>
      </c>
      <c r="D801" s="40">
        <v>7</v>
      </c>
      <c r="E801" s="41" t="s">
        <v>29</v>
      </c>
      <c r="F801" s="42">
        <v>0</v>
      </c>
      <c r="G801" s="42">
        <v>0</v>
      </c>
      <c r="H801" s="42">
        <v>0</v>
      </c>
      <c r="I801" s="42">
        <v>0</v>
      </c>
      <c r="J801" s="42">
        <f t="shared" si="92"/>
        <v>0</v>
      </c>
      <c r="K801" s="43">
        <f t="shared" si="89"/>
        <v>0</v>
      </c>
    </row>
    <row r="802" spans="1:11" s="44" customFormat="1" ht="27.75" customHeight="1" x14ac:dyDescent="0.3">
      <c r="A802" s="38" t="s">
        <v>23</v>
      </c>
      <c r="B802" s="38" t="s">
        <v>23</v>
      </c>
      <c r="C802" s="39">
        <v>1412119</v>
      </c>
      <c r="D802" s="40">
        <v>9</v>
      </c>
      <c r="E802" s="41" t="s">
        <v>30</v>
      </c>
      <c r="F802" s="42">
        <v>0</v>
      </c>
      <c r="G802" s="42">
        <v>0</v>
      </c>
      <c r="H802" s="42">
        <v>0</v>
      </c>
      <c r="I802" s="42">
        <v>0</v>
      </c>
      <c r="J802" s="42">
        <f t="shared" si="92"/>
        <v>0</v>
      </c>
      <c r="K802" s="43">
        <f t="shared" si="89"/>
        <v>0</v>
      </c>
    </row>
    <row r="803" spans="1:11" s="7" customFormat="1" ht="27.75" customHeight="1" x14ac:dyDescent="0.3">
      <c r="A803" s="33" t="s">
        <v>21</v>
      </c>
      <c r="B803" s="33" t="s">
        <v>21</v>
      </c>
      <c r="C803" s="33" t="s">
        <v>21</v>
      </c>
      <c r="D803" s="34">
        <v>1412123</v>
      </c>
      <c r="E803" s="45" t="s">
        <v>130</v>
      </c>
      <c r="F803" s="46">
        <v>262262999.95999998</v>
      </c>
      <c r="G803" s="46">
        <v>318157400</v>
      </c>
      <c r="H803" s="46">
        <f>SUMIF($B$804:$B$804,"article",H804:H804)</f>
        <v>318157400</v>
      </c>
      <c r="I803" s="46">
        <f>SUMIF($B$804:$B$804,"article",I804:I804)</f>
        <v>35000000</v>
      </c>
      <c r="J803" s="46">
        <f>SUMIF($B$804:$B$804,"article",J804:J804)</f>
        <v>283157400</v>
      </c>
      <c r="K803" s="47">
        <f t="shared" si="89"/>
        <v>0.1100084423621767</v>
      </c>
    </row>
    <row r="804" spans="1:11" s="44" customFormat="1" ht="27.75" customHeight="1" x14ac:dyDescent="0.3">
      <c r="A804" s="38" t="s">
        <v>23</v>
      </c>
      <c r="B804" s="38" t="s">
        <v>23</v>
      </c>
      <c r="C804" s="39">
        <v>1412123</v>
      </c>
      <c r="D804" s="40">
        <v>2</v>
      </c>
      <c r="E804" s="41" t="s">
        <v>25</v>
      </c>
      <c r="F804" s="42">
        <v>262262999.95999998</v>
      </c>
      <c r="G804" s="42">
        <v>318157400</v>
      </c>
      <c r="H804" s="42">
        <v>318157400</v>
      </c>
      <c r="I804" s="42">
        <v>35000000</v>
      </c>
      <c r="J804" s="42">
        <f>H804-I804</f>
        <v>283157400</v>
      </c>
      <c r="K804" s="43">
        <f t="shared" si="89"/>
        <v>0.1100084423621767</v>
      </c>
    </row>
    <row r="805" spans="1:11" s="7" customFormat="1" ht="27.75" customHeight="1" x14ac:dyDescent="0.3">
      <c r="A805" s="33" t="s">
        <v>21</v>
      </c>
      <c r="B805" s="33" t="s">
        <v>21</v>
      </c>
      <c r="C805" s="33" t="s">
        <v>21</v>
      </c>
      <c r="D805" s="34">
        <v>1412124</v>
      </c>
      <c r="E805" s="45" t="s">
        <v>131</v>
      </c>
      <c r="F805" s="46">
        <v>59563876</v>
      </c>
      <c r="G805" s="46">
        <v>60064389.859999999</v>
      </c>
      <c r="H805" s="46">
        <f>SUMIF($B$806:$B$808,"article",H806:H808)</f>
        <v>130549452.26229998</v>
      </c>
      <c r="I805" s="46">
        <f>SUMIF($B$806:$B$808,"article",I806:I808)</f>
        <v>6698764</v>
      </c>
      <c r="J805" s="46">
        <f>SUMIF($B$806:$B$808,"article",J806:J808)</f>
        <v>123850688.26229998</v>
      </c>
      <c r="K805" s="47">
        <f t="shared" si="89"/>
        <v>5.1312080471550676E-2</v>
      </c>
    </row>
    <row r="806" spans="1:11" s="44" customFormat="1" ht="27.75" customHeight="1" x14ac:dyDescent="0.3">
      <c r="A806" s="38" t="s">
        <v>23</v>
      </c>
      <c r="B806" s="38" t="s">
        <v>23</v>
      </c>
      <c r="C806" s="39">
        <v>1412124</v>
      </c>
      <c r="D806" s="40">
        <v>1</v>
      </c>
      <c r="E806" s="41" t="s">
        <v>24</v>
      </c>
      <c r="F806" s="42">
        <v>27512559.800000004</v>
      </c>
      <c r="G806" s="42">
        <v>27325829.960000001</v>
      </c>
      <c r="H806" s="42">
        <v>64342230</v>
      </c>
      <c r="I806" s="42">
        <v>5000200</v>
      </c>
      <c r="J806" s="42">
        <f>H806-I806</f>
        <v>59342030</v>
      </c>
      <c r="K806" s="43">
        <f t="shared" si="89"/>
        <v>7.7712569178904747E-2</v>
      </c>
    </row>
    <row r="807" spans="1:11" s="44" customFormat="1" ht="27.75" customHeight="1" x14ac:dyDescent="0.3">
      <c r="A807" s="38" t="s">
        <v>23</v>
      </c>
      <c r="B807" s="38" t="s">
        <v>23</v>
      </c>
      <c r="C807" s="39">
        <v>1412124</v>
      </c>
      <c r="D807" s="40">
        <v>2</v>
      </c>
      <c r="E807" s="41" t="s">
        <v>25</v>
      </c>
      <c r="F807" s="42">
        <v>32051316.199999996</v>
      </c>
      <c r="G807" s="42">
        <v>32738559.899999999</v>
      </c>
      <c r="H807" s="42">
        <v>66207222.262299992</v>
      </c>
      <c r="I807" s="42">
        <v>1698564</v>
      </c>
      <c r="J807" s="42">
        <f>H807-I807</f>
        <v>64508658.262299992</v>
      </c>
      <c r="K807" s="43">
        <f t="shared" si="89"/>
        <v>2.5655267536683891E-2</v>
      </c>
    </row>
    <row r="808" spans="1:11" s="44" customFormat="1" ht="27.75" customHeight="1" x14ac:dyDescent="0.3">
      <c r="A808" s="38" t="s">
        <v>23</v>
      </c>
      <c r="B808" s="38" t="s">
        <v>23</v>
      </c>
      <c r="C808" s="39">
        <v>1412124</v>
      </c>
      <c r="D808" s="40">
        <v>7</v>
      </c>
      <c r="E808" s="41" t="s">
        <v>29</v>
      </c>
      <c r="F808" s="42">
        <v>0</v>
      </c>
      <c r="G808" s="42">
        <v>0</v>
      </c>
      <c r="H808" s="42">
        <v>0</v>
      </c>
      <c r="I808" s="42">
        <v>0</v>
      </c>
      <c r="J808" s="42">
        <f>H808-I808</f>
        <v>0</v>
      </c>
      <c r="K808" s="43">
        <f t="shared" si="89"/>
        <v>0</v>
      </c>
    </row>
    <row r="809" spans="1:11" s="7" customFormat="1" ht="27.75" customHeight="1" x14ac:dyDescent="0.3">
      <c r="A809" s="33" t="s">
        <v>21</v>
      </c>
      <c r="B809" s="33" t="s">
        <v>21</v>
      </c>
      <c r="C809" s="33" t="s">
        <v>21</v>
      </c>
      <c r="D809" s="34">
        <v>1412125</v>
      </c>
      <c r="E809" s="45" t="s">
        <v>132</v>
      </c>
      <c r="F809" s="46">
        <v>48034629</v>
      </c>
      <c r="G809" s="46">
        <v>48057292.689999998</v>
      </c>
      <c r="H809" s="46">
        <f>SUMIF($B$810:$B$812,"article",H810:H812)</f>
        <v>110768822.77864999</v>
      </c>
      <c r="I809" s="46">
        <f>SUMIF($B$810:$B$812,"article",I810:I812)</f>
        <v>5514506.5999999996</v>
      </c>
      <c r="J809" s="46">
        <f>SUMIF($B$810:$B$812,"article",J810:J812)</f>
        <v>105254316.17864999</v>
      </c>
      <c r="K809" s="47">
        <f t="shared" si="89"/>
        <v>4.978392350544044E-2</v>
      </c>
    </row>
    <row r="810" spans="1:11" s="44" customFormat="1" ht="27.75" customHeight="1" x14ac:dyDescent="0.3">
      <c r="A810" s="38" t="s">
        <v>23</v>
      </c>
      <c r="B810" s="38" t="s">
        <v>23</v>
      </c>
      <c r="C810" s="39">
        <v>1412125</v>
      </c>
      <c r="D810" s="40">
        <v>1</v>
      </c>
      <c r="E810" s="41" t="s">
        <v>24</v>
      </c>
      <c r="F810" s="42">
        <v>23083104.899999999</v>
      </c>
      <c r="G810" s="42">
        <v>23126499.969999999</v>
      </c>
      <c r="H810" s="42">
        <v>46924475.448499992</v>
      </c>
      <c r="I810" s="42">
        <v>3706720</v>
      </c>
      <c r="J810" s="42">
        <f>H810-I810</f>
        <v>43217755.448499992</v>
      </c>
      <c r="K810" s="43">
        <f t="shared" si="89"/>
        <v>7.8993317763736248E-2</v>
      </c>
    </row>
    <row r="811" spans="1:11" s="44" customFormat="1" ht="27.75" customHeight="1" x14ac:dyDescent="0.3">
      <c r="A811" s="38" t="s">
        <v>23</v>
      </c>
      <c r="B811" s="38" t="s">
        <v>23</v>
      </c>
      <c r="C811" s="39">
        <v>1412125</v>
      </c>
      <c r="D811" s="40">
        <v>2</v>
      </c>
      <c r="E811" s="41" t="s">
        <v>25</v>
      </c>
      <c r="F811" s="42">
        <v>24951524.100000001</v>
      </c>
      <c r="G811" s="42">
        <v>24930792.719999999</v>
      </c>
      <c r="H811" s="42">
        <v>63844347.330150001</v>
      </c>
      <c r="I811" s="42">
        <v>1807786.6</v>
      </c>
      <c r="J811" s="42">
        <f>H811-I811</f>
        <v>62036560.730149999</v>
      </c>
      <c r="K811" s="43">
        <f t="shared" si="89"/>
        <v>2.8315531062626853E-2</v>
      </c>
    </row>
    <row r="812" spans="1:11" s="44" customFormat="1" ht="27.75" customHeight="1" x14ac:dyDescent="0.3">
      <c r="A812" s="38" t="s">
        <v>23</v>
      </c>
      <c r="B812" s="38" t="s">
        <v>23</v>
      </c>
      <c r="C812" s="39">
        <v>1412125</v>
      </c>
      <c r="D812" s="40">
        <v>7</v>
      </c>
      <c r="E812" s="41" t="s">
        <v>29</v>
      </c>
      <c r="F812" s="42">
        <v>0</v>
      </c>
      <c r="G812" s="42">
        <v>0</v>
      </c>
      <c r="H812" s="42">
        <v>0</v>
      </c>
      <c r="I812" s="42">
        <v>0</v>
      </c>
      <c r="J812" s="42">
        <f>H812-I812</f>
        <v>0</v>
      </c>
      <c r="K812" s="43">
        <f t="shared" si="89"/>
        <v>0</v>
      </c>
    </row>
    <row r="813" spans="1:11" s="7" customFormat="1" ht="27.75" customHeight="1" x14ac:dyDescent="0.3">
      <c r="A813" s="22" t="s">
        <v>16</v>
      </c>
      <c r="B813" s="22" t="s">
        <v>16</v>
      </c>
      <c r="C813" s="22" t="s">
        <v>16</v>
      </c>
      <c r="D813" s="50">
        <v>1413</v>
      </c>
      <c r="E813" s="51" t="s">
        <v>133</v>
      </c>
      <c r="F813" s="52">
        <v>337227446.41999996</v>
      </c>
      <c r="G813" s="52">
        <v>325803733.59400004</v>
      </c>
      <c r="H813" s="52">
        <f>SUMIF($B$814:$B$846,"chap",H814:H846)</f>
        <v>699969159.41580009</v>
      </c>
      <c r="I813" s="52">
        <f>SUMIF($B$814:$B$846,"chap",I814:I846)</f>
        <v>48823093.010000005</v>
      </c>
      <c r="J813" s="52">
        <f>SUMIF($B$814:$B$846,"chap",J814:J846)</f>
        <v>651146066.4058001</v>
      </c>
      <c r="K813" s="53">
        <f t="shared" si="89"/>
        <v>6.9750348787863958E-2</v>
      </c>
    </row>
    <row r="814" spans="1:11" s="32" customFormat="1" ht="27.75" customHeight="1" x14ac:dyDescent="0.3">
      <c r="A814" s="27" t="s">
        <v>19</v>
      </c>
      <c r="B814" s="27" t="s">
        <v>19</v>
      </c>
      <c r="C814" s="27" t="s">
        <v>19</v>
      </c>
      <c r="D814" s="28">
        <v>14131</v>
      </c>
      <c r="E814" s="29" t="s">
        <v>20</v>
      </c>
      <c r="F814" s="30">
        <v>337227446.41999996</v>
      </c>
      <c r="G814" s="30">
        <v>325803733.59400004</v>
      </c>
      <c r="H814" s="30">
        <f>SUMIF($B$815:$B$846,"section",H815:H846)</f>
        <v>699969159.41580009</v>
      </c>
      <c r="I814" s="30">
        <f>SUMIF($B$815:$B$846,"section",I815:I846)</f>
        <v>48823093.010000005</v>
      </c>
      <c r="J814" s="30">
        <f>SUMIF($B$815:$B$846,"section",J815:J846)</f>
        <v>651146066.4058001</v>
      </c>
      <c r="K814" s="31">
        <f t="shared" si="89"/>
        <v>6.9750348787863958E-2</v>
      </c>
    </row>
    <row r="815" spans="1:11" s="7" customFormat="1" ht="27.75" customHeight="1" x14ac:dyDescent="0.3">
      <c r="A815" s="33" t="s">
        <v>21</v>
      </c>
      <c r="B815" s="33" t="s">
        <v>21</v>
      </c>
      <c r="C815" s="33" t="s">
        <v>21</v>
      </c>
      <c r="D815" s="34">
        <v>1413111</v>
      </c>
      <c r="E815" s="45" t="s">
        <v>22</v>
      </c>
      <c r="F815" s="46">
        <v>27986498.909999996</v>
      </c>
      <c r="G815" s="46">
        <v>21860828.693</v>
      </c>
      <c r="H815" s="46">
        <f>SUMIF($B$816:$B$822,"article",H816:H822)</f>
        <v>74390203</v>
      </c>
      <c r="I815" s="46">
        <f>SUMIF($B$816:$B$822,"article",I816:I822)</f>
        <v>4036876.34</v>
      </c>
      <c r="J815" s="46">
        <f>SUMIF($B$816:$B$822,"article",J816:J822)</f>
        <v>70353326.659999996</v>
      </c>
      <c r="K815" s="47">
        <f t="shared" si="89"/>
        <v>5.4266236375238815E-2</v>
      </c>
    </row>
    <row r="816" spans="1:11" s="44" customFormat="1" ht="27.75" customHeight="1" x14ac:dyDescent="0.3">
      <c r="A816" s="38" t="s">
        <v>23</v>
      </c>
      <c r="B816" s="38" t="s">
        <v>23</v>
      </c>
      <c r="C816" s="39">
        <v>1413111</v>
      </c>
      <c r="D816" s="40">
        <v>1</v>
      </c>
      <c r="E816" s="41" t="s">
        <v>24</v>
      </c>
      <c r="F816" s="42">
        <v>6596751.1399999959</v>
      </c>
      <c r="G816" s="42">
        <v>6639350.0630000001</v>
      </c>
      <c r="H816" s="42">
        <v>19873287.000000004</v>
      </c>
      <c r="I816" s="42">
        <v>0</v>
      </c>
      <c r="J816" s="42">
        <f t="shared" ref="J816:J822" si="93">H816-I816</f>
        <v>19873287.000000004</v>
      </c>
      <c r="K816" s="43">
        <f t="shared" si="89"/>
        <v>0</v>
      </c>
    </row>
    <row r="817" spans="1:11" s="44" customFormat="1" ht="27.75" customHeight="1" x14ac:dyDescent="0.3">
      <c r="A817" s="38" t="s">
        <v>23</v>
      </c>
      <c r="B817" s="38" t="s">
        <v>23</v>
      </c>
      <c r="C817" s="39">
        <v>1413111</v>
      </c>
      <c r="D817" s="40">
        <v>2</v>
      </c>
      <c r="E817" s="41" t="s">
        <v>25</v>
      </c>
      <c r="F817" s="42">
        <v>9929622.9299999997</v>
      </c>
      <c r="G817" s="42">
        <v>5675973</v>
      </c>
      <c r="H817" s="42">
        <v>8221691.9999999981</v>
      </c>
      <c r="I817" s="42">
        <v>354296.34</v>
      </c>
      <c r="J817" s="42">
        <f t="shared" si="93"/>
        <v>7867395.6599999983</v>
      </c>
      <c r="K817" s="43">
        <f t="shared" si="89"/>
        <v>4.3092874313462495E-2</v>
      </c>
    </row>
    <row r="818" spans="1:11" s="44" customFormat="1" ht="27.75" customHeight="1" x14ac:dyDescent="0.3">
      <c r="A818" s="38" t="s">
        <v>23</v>
      </c>
      <c r="B818" s="38" t="s">
        <v>23</v>
      </c>
      <c r="C818" s="39">
        <v>1413111</v>
      </c>
      <c r="D818" s="40">
        <v>3</v>
      </c>
      <c r="E818" s="41" t="s">
        <v>26</v>
      </c>
      <c r="F818" s="42">
        <v>6665999.2200000007</v>
      </c>
      <c r="G818" s="42">
        <v>6683000</v>
      </c>
      <c r="H818" s="42">
        <v>38466679</v>
      </c>
      <c r="I818" s="42">
        <v>3682580</v>
      </c>
      <c r="J818" s="42">
        <f t="shared" si="93"/>
        <v>34784099</v>
      </c>
      <c r="K818" s="43">
        <f t="shared" si="89"/>
        <v>9.5734284729908706E-2</v>
      </c>
    </row>
    <row r="819" spans="1:11" s="44" customFormat="1" ht="27.75" customHeight="1" x14ac:dyDescent="0.3">
      <c r="A819" s="38" t="s">
        <v>23</v>
      </c>
      <c r="B819" s="38" t="s">
        <v>23</v>
      </c>
      <c r="C819" s="39">
        <v>1413111</v>
      </c>
      <c r="D819" s="40">
        <v>4</v>
      </c>
      <c r="E819" s="41" t="s">
        <v>27</v>
      </c>
      <c r="F819" s="42">
        <v>1.1600000001490116</v>
      </c>
      <c r="G819" s="42">
        <v>0</v>
      </c>
      <c r="H819" s="42">
        <v>0</v>
      </c>
      <c r="I819" s="42">
        <v>0</v>
      </c>
      <c r="J819" s="42">
        <f t="shared" si="93"/>
        <v>0</v>
      </c>
      <c r="K819" s="43">
        <f t="shared" si="89"/>
        <v>0</v>
      </c>
    </row>
    <row r="820" spans="1:11" s="44" customFormat="1" ht="27.75" customHeight="1" x14ac:dyDescent="0.3">
      <c r="A820" s="38" t="s">
        <v>23</v>
      </c>
      <c r="B820" s="38" t="s">
        <v>23</v>
      </c>
      <c r="C820" s="39">
        <v>1413111</v>
      </c>
      <c r="D820" s="40">
        <v>5</v>
      </c>
      <c r="E820" s="41" t="s">
        <v>28</v>
      </c>
      <c r="F820" s="42">
        <v>987303.04</v>
      </c>
      <c r="G820" s="42">
        <v>0</v>
      </c>
      <c r="H820" s="42">
        <v>0</v>
      </c>
      <c r="I820" s="42">
        <v>0</v>
      </c>
      <c r="J820" s="42">
        <f t="shared" si="93"/>
        <v>0</v>
      </c>
      <c r="K820" s="43">
        <f t="shared" si="89"/>
        <v>0</v>
      </c>
    </row>
    <row r="821" spans="1:11" s="44" customFormat="1" ht="27.75" customHeight="1" x14ac:dyDescent="0.3">
      <c r="A821" s="38" t="s">
        <v>23</v>
      </c>
      <c r="B821" s="38" t="s">
        <v>23</v>
      </c>
      <c r="C821" s="39">
        <v>1413111</v>
      </c>
      <c r="D821" s="40">
        <v>7</v>
      </c>
      <c r="E821" s="41" t="s">
        <v>29</v>
      </c>
      <c r="F821" s="42">
        <v>0</v>
      </c>
      <c r="G821" s="42">
        <v>0</v>
      </c>
      <c r="H821" s="42">
        <v>0</v>
      </c>
      <c r="I821" s="42">
        <v>0</v>
      </c>
      <c r="J821" s="42">
        <f t="shared" si="93"/>
        <v>0</v>
      </c>
      <c r="K821" s="43">
        <f t="shared" si="89"/>
        <v>0</v>
      </c>
    </row>
    <row r="822" spans="1:11" s="44" customFormat="1" ht="27.75" customHeight="1" x14ac:dyDescent="0.3">
      <c r="A822" s="38" t="s">
        <v>23</v>
      </c>
      <c r="B822" s="38" t="s">
        <v>23</v>
      </c>
      <c r="C822" s="39">
        <v>1413111</v>
      </c>
      <c r="D822" s="40">
        <v>9</v>
      </c>
      <c r="E822" s="41" t="s">
        <v>30</v>
      </c>
      <c r="F822" s="42">
        <v>3806821.42</v>
      </c>
      <c r="G822" s="42">
        <v>2862505.63</v>
      </c>
      <c r="H822" s="42">
        <v>7828545</v>
      </c>
      <c r="I822" s="42">
        <v>0</v>
      </c>
      <c r="J822" s="42">
        <f t="shared" si="93"/>
        <v>7828545</v>
      </c>
      <c r="K822" s="43">
        <f t="shared" si="89"/>
        <v>0</v>
      </c>
    </row>
    <row r="823" spans="1:11" s="7" customFormat="1" ht="27.75" customHeight="1" x14ac:dyDescent="0.3">
      <c r="A823" s="33" t="s">
        <v>21</v>
      </c>
      <c r="B823" s="33" t="s">
        <v>21</v>
      </c>
      <c r="C823" s="33" t="s">
        <v>21</v>
      </c>
      <c r="D823" s="34">
        <v>1413112</v>
      </c>
      <c r="E823" s="45" t="s">
        <v>31</v>
      </c>
      <c r="F823" s="46">
        <v>85213563</v>
      </c>
      <c r="G823" s="46">
        <v>95206066.484000012</v>
      </c>
      <c r="H823" s="46">
        <f>SUMIF($B$824:$B$830,"article",H824:H830)</f>
        <v>181214541.42965004</v>
      </c>
      <c r="I823" s="46">
        <f>SUMIF($B$824:$B$830,"article",I824:I830)</f>
        <v>9189300</v>
      </c>
      <c r="J823" s="46">
        <f>SUMIF($B$824:$B$830,"article",J824:J830)</f>
        <v>172025241.42965004</v>
      </c>
      <c r="K823" s="47">
        <f t="shared" si="89"/>
        <v>5.0709506684745893E-2</v>
      </c>
    </row>
    <row r="824" spans="1:11" s="44" customFormat="1" ht="27.75" customHeight="1" x14ac:dyDescent="0.3">
      <c r="A824" s="38" t="s">
        <v>23</v>
      </c>
      <c r="B824" s="38" t="s">
        <v>23</v>
      </c>
      <c r="C824" s="39">
        <v>1413112</v>
      </c>
      <c r="D824" s="40">
        <v>1</v>
      </c>
      <c r="E824" s="41" t="s">
        <v>24</v>
      </c>
      <c r="F824" s="42">
        <v>49799794.999999993</v>
      </c>
      <c r="G824" s="42">
        <v>50336063.67400001</v>
      </c>
      <c r="H824" s="42">
        <v>107790292.00000004</v>
      </c>
      <c r="I824" s="42">
        <v>9189300</v>
      </c>
      <c r="J824" s="42">
        <f t="shared" ref="J824:J830" si="94">H824-I824</f>
        <v>98600992.000000045</v>
      </c>
      <c r="K824" s="43">
        <f t="shared" si="89"/>
        <v>8.5251647708682307E-2</v>
      </c>
    </row>
    <row r="825" spans="1:11" s="44" customFormat="1" ht="27.75" customHeight="1" x14ac:dyDescent="0.3">
      <c r="A825" s="38" t="s">
        <v>23</v>
      </c>
      <c r="B825" s="38" t="s">
        <v>23</v>
      </c>
      <c r="C825" s="39">
        <v>1413112</v>
      </c>
      <c r="D825" s="40">
        <v>2</v>
      </c>
      <c r="E825" s="41" t="s">
        <v>25</v>
      </c>
      <c r="F825" s="42">
        <v>16945671.27</v>
      </c>
      <c r="G825" s="42">
        <v>14711643.460000001</v>
      </c>
      <c r="H825" s="42">
        <v>18047086.000000004</v>
      </c>
      <c r="I825" s="42">
        <v>0</v>
      </c>
      <c r="J825" s="42">
        <f t="shared" si="94"/>
        <v>18047086.000000004</v>
      </c>
      <c r="K825" s="43">
        <f t="shared" si="89"/>
        <v>0</v>
      </c>
    </row>
    <row r="826" spans="1:11" s="44" customFormat="1" ht="27.75" customHeight="1" x14ac:dyDescent="0.3">
      <c r="A826" s="38" t="s">
        <v>23</v>
      </c>
      <c r="B826" s="38" t="s">
        <v>23</v>
      </c>
      <c r="C826" s="39">
        <v>1413112</v>
      </c>
      <c r="D826" s="40">
        <v>3</v>
      </c>
      <c r="E826" s="41" t="s">
        <v>26</v>
      </c>
      <c r="F826" s="42">
        <v>6561379.7800000003</v>
      </c>
      <c r="G826" s="42">
        <v>4613821.0999999996</v>
      </c>
      <c r="H826" s="42">
        <v>17814690.455650002</v>
      </c>
      <c r="I826" s="42">
        <v>0</v>
      </c>
      <c r="J826" s="42">
        <f t="shared" si="94"/>
        <v>17814690.455650002</v>
      </c>
      <c r="K826" s="43">
        <f t="shared" si="89"/>
        <v>0</v>
      </c>
    </row>
    <row r="827" spans="1:11" s="44" customFormat="1" ht="27.75" customHeight="1" x14ac:dyDescent="0.3">
      <c r="A827" s="38" t="s">
        <v>23</v>
      </c>
      <c r="B827" s="38" t="s">
        <v>23</v>
      </c>
      <c r="C827" s="39">
        <v>1413112</v>
      </c>
      <c r="D827" s="40">
        <v>4</v>
      </c>
      <c r="E827" s="41" t="s">
        <v>27</v>
      </c>
      <c r="F827" s="42">
        <v>6906716.379999999</v>
      </c>
      <c r="G827" s="42">
        <v>3000000</v>
      </c>
      <c r="H827" s="42">
        <v>29601402.999999996</v>
      </c>
      <c r="I827" s="42">
        <v>0</v>
      </c>
      <c r="J827" s="42">
        <f t="shared" si="94"/>
        <v>29601402.999999996</v>
      </c>
      <c r="K827" s="43">
        <f t="shared" si="89"/>
        <v>0</v>
      </c>
    </row>
    <row r="828" spans="1:11" s="44" customFormat="1" ht="27.75" customHeight="1" x14ac:dyDescent="0.3">
      <c r="A828" s="38" t="s">
        <v>23</v>
      </c>
      <c r="B828" s="38" t="s">
        <v>23</v>
      </c>
      <c r="C828" s="39">
        <v>1413112</v>
      </c>
      <c r="D828" s="40">
        <v>5</v>
      </c>
      <c r="E828" s="41" t="s">
        <v>28</v>
      </c>
      <c r="F828" s="42">
        <v>0</v>
      </c>
      <c r="G828" s="42">
        <v>0</v>
      </c>
      <c r="H828" s="42">
        <v>0</v>
      </c>
      <c r="I828" s="42">
        <v>0</v>
      </c>
      <c r="J828" s="42">
        <f t="shared" si="94"/>
        <v>0</v>
      </c>
      <c r="K828" s="43">
        <f t="shared" si="89"/>
        <v>0</v>
      </c>
    </row>
    <row r="829" spans="1:11" s="44" customFormat="1" ht="27.75" customHeight="1" x14ac:dyDescent="0.3">
      <c r="A829" s="38" t="s">
        <v>23</v>
      </c>
      <c r="B829" s="38" t="s">
        <v>23</v>
      </c>
      <c r="C829" s="39">
        <v>1413112</v>
      </c>
      <c r="D829" s="40">
        <v>7</v>
      </c>
      <c r="E829" s="41" t="s">
        <v>29</v>
      </c>
      <c r="F829" s="42">
        <v>0</v>
      </c>
      <c r="G829" s="42">
        <v>0</v>
      </c>
      <c r="H829" s="42">
        <v>0</v>
      </c>
      <c r="I829" s="42">
        <v>0</v>
      </c>
      <c r="J829" s="42">
        <f t="shared" si="94"/>
        <v>0</v>
      </c>
      <c r="K829" s="43">
        <f t="shared" si="89"/>
        <v>0</v>
      </c>
    </row>
    <row r="830" spans="1:11" s="44" customFormat="1" ht="27.75" customHeight="1" x14ac:dyDescent="0.3">
      <c r="A830" s="38" t="s">
        <v>23</v>
      </c>
      <c r="B830" s="38" t="s">
        <v>23</v>
      </c>
      <c r="C830" s="39">
        <v>1413112</v>
      </c>
      <c r="D830" s="40">
        <v>9</v>
      </c>
      <c r="E830" s="41" t="s">
        <v>30</v>
      </c>
      <c r="F830" s="42">
        <v>5000000.57</v>
      </c>
      <c r="G830" s="42">
        <v>22544538.25</v>
      </c>
      <c r="H830" s="42">
        <v>7961069.9740000013</v>
      </c>
      <c r="I830" s="42">
        <v>0</v>
      </c>
      <c r="J830" s="42">
        <f t="shared" si="94"/>
        <v>7961069.9740000013</v>
      </c>
      <c r="K830" s="43">
        <f t="shared" si="89"/>
        <v>0</v>
      </c>
    </row>
    <row r="831" spans="1:11" s="7" customFormat="1" ht="27.75" customHeight="1" x14ac:dyDescent="0.3">
      <c r="A831" s="33" t="s">
        <v>21</v>
      </c>
      <c r="B831" s="33" t="s">
        <v>21</v>
      </c>
      <c r="C831" s="33" t="s">
        <v>21</v>
      </c>
      <c r="D831" s="34">
        <v>1413113</v>
      </c>
      <c r="E831" s="45" t="s">
        <v>134</v>
      </c>
      <c r="F831" s="46">
        <v>150828501</v>
      </c>
      <c r="G831" s="46">
        <v>144250372.34200001</v>
      </c>
      <c r="H831" s="46">
        <f>SUMIF($B$832:$B$838,"article",H832:H838)</f>
        <v>282014223.16295004</v>
      </c>
      <c r="I831" s="46">
        <f>SUMIF($B$832:$B$838,"article",I832:I838)</f>
        <v>25364200</v>
      </c>
      <c r="J831" s="46">
        <f>SUMIF($B$832:$B$838,"article",J832:J838)</f>
        <v>256650023.16295001</v>
      </c>
      <c r="K831" s="47">
        <f t="shared" si="89"/>
        <v>8.9939435378563748E-2</v>
      </c>
    </row>
    <row r="832" spans="1:11" s="44" customFormat="1" ht="27.75" customHeight="1" x14ac:dyDescent="0.3">
      <c r="A832" s="38" t="s">
        <v>23</v>
      </c>
      <c r="B832" s="38" t="s">
        <v>23</v>
      </c>
      <c r="C832" s="39">
        <v>1413113</v>
      </c>
      <c r="D832" s="40">
        <v>1</v>
      </c>
      <c r="E832" s="41" t="s">
        <v>24</v>
      </c>
      <c r="F832" s="42">
        <v>116856148.47999999</v>
      </c>
      <c r="G832" s="42">
        <v>112970072.34199999</v>
      </c>
      <c r="H832" s="42">
        <v>208288743.85800001</v>
      </c>
      <c r="I832" s="42">
        <v>25364200</v>
      </c>
      <c r="J832" s="42">
        <f t="shared" ref="J832:J838" si="95">H832-I832</f>
        <v>182924543.85800001</v>
      </c>
      <c r="K832" s="43">
        <f t="shared" si="89"/>
        <v>0.12177422327387954</v>
      </c>
    </row>
    <row r="833" spans="1:11" s="44" customFormat="1" ht="27.75" customHeight="1" x14ac:dyDescent="0.3">
      <c r="A833" s="38" t="s">
        <v>23</v>
      </c>
      <c r="B833" s="38" t="s">
        <v>23</v>
      </c>
      <c r="C833" s="39">
        <v>1413113</v>
      </c>
      <c r="D833" s="40">
        <v>2</v>
      </c>
      <c r="E833" s="41" t="s">
        <v>25</v>
      </c>
      <c r="F833" s="42">
        <v>33972352.519999996</v>
      </c>
      <c r="G833" s="42">
        <v>31280300</v>
      </c>
      <c r="H833" s="42">
        <v>73725479.304949999</v>
      </c>
      <c r="I833" s="42">
        <v>0</v>
      </c>
      <c r="J833" s="42">
        <f t="shared" si="95"/>
        <v>73725479.304949999</v>
      </c>
      <c r="K833" s="43">
        <f t="shared" si="89"/>
        <v>0</v>
      </c>
    </row>
    <row r="834" spans="1:11" s="44" customFormat="1" ht="27.75" customHeight="1" x14ac:dyDescent="0.3">
      <c r="A834" s="38" t="s">
        <v>23</v>
      </c>
      <c r="B834" s="38" t="s">
        <v>23</v>
      </c>
      <c r="C834" s="39">
        <v>1413113</v>
      </c>
      <c r="D834" s="40">
        <v>3</v>
      </c>
      <c r="E834" s="41" t="s">
        <v>26</v>
      </c>
      <c r="F834" s="42">
        <v>0</v>
      </c>
      <c r="G834" s="42">
        <v>0</v>
      </c>
      <c r="H834" s="42">
        <v>0</v>
      </c>
      <c r="I834" s="42">
        <v>0</v>
      </c>
      <c r="J834" s="42">
        <f t="shared" si="95"/>
        <v>0</v>
      </c>
      <c r="K834" s="43">
        <f t="shared" si="89"/>
        <v>0</v>
      </c>
    </row>
    <row r="835" spans="1:11" s="44" customFormat="1" ht="27.75" customHeight="1" x14ac:dyDescent="0.3">
      <c r="A835" s="38" t="s">
        <v>23</v>
      </c>
      <c r="B835" s="38" t="s">
        <v>23</v>
      </c>
      <c r="C835" s="39">
        <v>1413113</v>
      </c>
      <c r="D835" s="40">
        <v>4</v>
      </c>
      <c r="E835" s="41" t="s">
        <v>27</v>
      </c>
      <c r="F835" s="42">
        <v>0</v>
      </c>
      <c r="G835" s="42">
        <v>0</v>
      </c>
      <c r="H835" s="42">
        <v>0</v>
      </c>
      <c r="I835" s="42">
        <v>0</v>
      </c>
      <c r="J835" s="42">
        <f t="shared" si="95"/>
        <v>0</v>
      </c>
      <c r="K835" s="43">
        <f t="shared" si="89"/>
        <v>0</v>
      </c>
    </row>
    <row r="836" spans="1:11" s="44" customFormat="1" ht="27.75" customHeight="1" x14ac:dyDescent="0.3">
      <c r="A836" s="38" t="s">
        <v>23</v>
      </c>
      <c r="B836" s="38" t="s">
        <v>23</v>
      </c>
      <c r="C836" s="39">
        <v>1413113</v>
      </c>
      <c r="D836" s="40">
        <v>5</v>
      </c>
      <c r="E836" s="41" t="s">
        <v>28</v>
      </c>
      <c r="F836" s="42">
        <v>0</v>
      </c>
      <c r="G836" s="42">
        <v>0</v>
      </c>
      <c r="H836" s="42">
        <v>0</v>
      </c>
      <c r="I836" s="42">
        <v>0</v>
      </c>
      <c r="J836" s="42">
        <f t="shared" si="95"/>
        <v>0</v>
      </c>
      <c r="K836" s="43">
        <f t="shared" ref="K836:K899" si="96">IF(G836&lt;&gt;0,I836/H836,0)</f>
        <v>0</v>
      </c>
    </row>
    <row r="837" spans="1:11" s="44" customFormat="1" ht="27.75" customHeight="1" x14ac:dyDescent="0.3">
      <c r="A837" s="38" t="s">
        <v>23</v>
      </c>
      <c r="B837" s="38" t="s">
        <v>23</v>
      </c>
      <c r="C837" s="39">
        <v>1413113</v>
      </c>
      <c r="D837" s="40">
        <v>7</v>
      </c>
      <c r="E837" s="41" t="s">
        <v>29</v>
      </c>
      <c r="F837" s="42">
        <v>0</v>
      </c>
      <c r="G837" s="42">
        <v>0</v>
      </c>
      <c r="H837" s="42">
        <v>0</v>
      </c>
      <c r="I837" s="42">
        <v>0</v>
      </c>
      <c r="J837" s="42">
        <f t="shared" si="95"/>
        <v>0</v>
      </c>
      <c r="K837" s="43">
        <f t="shared" si="96"/>
        <v>0</v>
      </c>
    </row>
    <row r="838" spans="1:11" s="44" customFormat="1" ht="27.75" customHeight="1" x14ac:dyDescent="0.3">
      <c r="A838" s="38" t="s">
        <v>23</v>
      </c>
      <c r="B838" s="38" t="s">
        <v>23</v>
      </c>
      <c r="C838" s="39">
        <v>1413113</v>
      </c>
      <c r="D838" s="40">
        <v>9</v>
      </c>
      <c r="E838" s="41" t="s">
        <v>30</v>
      </c>
      <c r="F838" s="42">
        <v>0</v>
      </c>
      <c r="G838" s="42">
        <v>0</v>
      </c>
      <c r="H838" s="42">
        <v>0</v>
      </c>
      <c r="I838" s="42">
        <v>0</v>
      </c>
      <c r="J838" s="42">
        <f t="shared" si="95"/>
        <v>0</v>
      </c>
      <c r="K838" s="43">
        <f t="shared" si="96"/>
        <v>0</v>
      </c>
    </row>
    <row r="839" spans="1:11" s="7" customFormat="1" ht="27.75" customHeight="1" x14ac:dyDescent="0.3">
      <c r="A839" s="33" t="s">
        <v>21</v>
      </c>
      <c r="B839" s="33" t="s">
        <v>21</v>
      </c>
      <c r="C839" s="33" t="s">
        <v>21</v>
      </c>
      <c r="D839" s="34">
        <v>1413114</v>
      </c>
      <c r="E839" s="45" t="s">
        <v>135</v>
      </c>
      <c r="F839" s="46">
        <v>73198883.50999999</v>
      </c>
      <c r="G839" s="46">
        <v>64486466.075000003</v>
      </c>
      <c r="H839" s="46">
        <f>SUMIF($B$840:$B$846,"article",H840:H846)</f>
        <v>162350191.82319999</v>
      </c>
      <c r="I839" s="46">
        <f>SUMIF($B$840:$B$846,"article",I840:I846)</f>
        <v>10232716.67</v>
      </c>
      <c r="J839" s="46">
        <f>SUMIF($B$840:$B$846,"article",J840:J846)</f>
        <v>152117475.1532</v>
      </c>
      <c r="K839" s="47">
        <f t="shared" si="96"/>
        <v>6.3028670031652745E-2</v>
      </c>
    </row>
    <row r="840" spans="1:11" s="44" customFormat="1" ht="27.75" customHeight="1" x14ac:dyDescent="0.3">
      <c r="A840" s="38" t="s">
        <v>23</v>
      </c>
      <c r="B840" s="38" t="s">
        <v>23</v>
      </c>
      <c r="C840" s="39">
        <v>1413114</v>
      </c>
      <c r="D840" s="40">
        <v>1</v>
      </c>
      <c r="E840" s="41" t="s">
        <v>24</v>
      </c>
      <c r="F840" s="42">
        <v>56685351.599999994</v>
      </c>
      <c r="G840" s="42">
        <v>51342905.615000002</v>
      </c>
      <c r="H840" s="42">
        <v>105677162.25</v>
      </c>
      <c r="I840" s="42">
        <v>10232716.67</v>
      </c>
      <c r="J840" s="42">
        <f t="shared" ref="J840:J846" si="97">H840-I840</f>
        <v>95444445.579999998</v>
      </c>
      <c r="K840" s="43">
        <f t="shared" si="96"/>
        <v>9.6829972078475268E-2</v>
      </c>
    </row>
    <row r="841" spans="1:11" s="44" customFormat="1" ht="27.75" customHeight="1" x14ac:dyDescent="0.3">
      <c r="A841" s="38" t="s">
        <v>23</v>
      </c>
      <c r="B841" s="38" t="s">
        <v>23</v>
      </c>
      <c r="C841" s="39">
        <v>1413114</v>
      </c>
      <c r="D841" s="40">
        <v>2</v>
      </c>
      <c r="E841" s="41" t="s">
        <v>25</v>
      </c>
      <c r="F841" s="42">
        <v>16513531.91</v>
      </c>
      <c r="G841" s="42">
        <v>13143560.460000001</v>
      </c>
      <c r="H841" s="42">
        <v>56673029.573200002</v>
      </c>
      <c r="I841" s="42">
        <v>0</v>
      </c>
      <c r="J841" s="42">
        <f t="shared" si="97"/>
        <v>56673029.573200002</v>
      </c>
      <c r="K841" s="43">
        <f t="shared" si="96"/>
        <v>0</v>
      </c>
    </row>
    <row r="842" spans="1:11" s="44" customFormat="1" ht="27.75" customHeight="1" x14ac:dyDescent="0.3">
      <c r="A842" s="38" t="s">
        <v>23</v>
      </c>
      <c r="B842" s="38" t="s">
        <v>23</v>
      </c>
      <c r="C842" s="39">
        <v>1413114</v>
      </c>
      <c r="D842" s="40">
        <v>3</v>
      </c>
      <c r="E842" s="41" t="s">
        <v>26</v>
      </c>
      <c r="F842" s="42">
        <v>0</v>
      </c>
      <c r="G842" s="42">
        <v>0</v>
      </c>
      <c r="H842" s="42">
        <v>0</v>
      </c>
      <c r="I842" s="42">
        <v>0</v>
      </c>
      <c r="J842" s="42">
        <f t="shared" si="97"/>
        <v>0</v>
      </c>
      <c r="K842" s="43">
        <f t="shared" si="96"/>
        <v>0</v>
      </c>
    </row>
    <row r="843" spans="1:11" s="44" customFormat="1" ht="27.75" customHeight="1" x14ac:dyDescent="0.3">
      <c r="A843" s="38" t="s">
        <v>23</v>
      </c>
      <c r="B843" s="38" t="s">
        <v>23</v>
      </c>
      <c r="C843" s="39">
        <v>1413114</v>
      </c>
      <c r="D843" s="40">
        <v>4</v>
      </c>
      <c r="E843" s="41" t="s">
        <v>27</v>
      </c>
      <c r="F843" s="42">
        <v>0</v>
      </c>
      <c r="G843" s="42">
        <v>0</v>
      </c>
      <c r="H843" s="42">
        <v>0</v>
      </c>
      <c r="I843" s="42">
        <v>0</v>
      </c>
      <c r="J843" s="42">
        <f t="shared" si="97"/>
        <v>0</v>
      </c>
      <c r="K843" s="43">
        <f t="shared" si="96"/>
        <v>0</v>
      </c>
    </row>
    <row r="844" spans="1:11" s="44" customFormat="1" ht="27.75" customHeight="1" x14ac:dyDescent="0.3">
      <c r="A844" s="38" t="s">
        <v>23</v>
      </c>
      <c r="B844" s="38" t="s">
        <v>23</v>
      </c>
      <c r="C844" s="39">
        <v>1413114</v>
      </c>
      <c r="D844" s="40">
        <v>5</v>
      </c>
      <c r="E844" s="41" t="s">
        <v>28</v>
      </c>
      <c r="F844" s="42">
        <v>0</v>
      </c>
      <c r="G844" s="42">
        <v>0</v>
      </c>
      <c r="H844" s="42">
        <v>0</v>
      </c>
      <c r="I844" s="42">
        <v>0</v>
      </c>
      <c r="J844" s="42">
        <f t="shared" si="97"/>
        <v>0</v>
      </c>
      <c r="K844" s="43">
        <f t="shared" si="96"/>
        <v>0</v>
      </c>
    </row>
    <row r="845" spans="1:11" s="44" customFormat="1" ht="27.75" customHeight="1" x14ac:dyDescent="0.3">
      <c r="A845" s="38" t="s">
        <v>23</v>
      </c>
      <c r="B845" s="38" t="s">
        <v>23</v>
      </c>
      <c r="C845" s="39">
        <v>1413114</v>
      </c>
      <c r="D845" s="40">
        <v>7</v>
      </c>
      <c r="E845" s="41" t="s">
        <v>29</v>
      </c>
      <c r="F845" s="42">
        <v>0</v>
      </c>
      <c r="G845" s="42">
        <v>0</v>
      </c>
      <c r="H845" s="42">
        <v>0</v>
      </c>
      <c r="I845" s="42">
        <v>0</v>
      </c>
      <c r="J845" s="42">
        <f t="shared" si="97"/>
        <v>0</v>
      </c>
      <c r="K845" s="43">
        <f t="shared" si="96"/>
        <v>0</v>
      </c>
    </row>
    <row r="846" spans="1:11" s="44" customFormat="1" ht="27.75" customHeight="1" x14ac:dyDescent="0.3">
      <c r="A846" s="38" t="s">
        <v>23</v>
      </c>
      <c r="B846" s="38" t="s">
        <v>23</v>
      </c>
      <c r="C846" s="39">
        <v>1413114</v>
      </c>
      <c r="D846" s="40">
        <v>9</v>
      </c>
      <c r="E846" s="41" t="s">
        <v>30</v>
      </c>
      <c r="F846" s="42">
        <v>0</v>
      </c>
      <c r="G846" s="42">
        <v>0</v>
      </c>
      <c r="H846" s="42">
        <v>0</v>
      </c>
      <c r="I846" s="42">
        <v>0</v>
      </c>
      <c r="J846" s="42">
        <f t="shared" si="97"/>
        <v>0</v>
      </c>
      <c r="K846" s="43">
        <f t="shared" si="96"/>
        <v>0</v>
      </c>
    </row>
    <row r="847" spans="1:11" s="7" customFormat="1" ht="27.75" customHeight="1" x14ac:dyDescent="0.3">
      <c r="A847" s="17" t="s">
        <v>14</v>
      </c>
      <c r="B847" s="17" t="s">
        <v>14</v>
      </c>
      <c r="C847" s="17" t="s">
        <v>14</v>
      </c>
      <c r="D847" s="13">
        <v>15</v>
      </c>
      <c r="E847" s="59" t="s">
        <v>136</v>
      </c>
      <c r="F847" s="60">
        <v>24394395194.75</v>
      </c>
      <c r="G847" s="60">
        <v>68721807978.495392</v>
      </c>
      <c r="H847" s="60">
        <f>SUMIF($B$848:$B$884,"MIN",H848:H884)</f>
        <v>63318067598.596451</v>
      </c>
      <c r="I847" s="60">
        <f>SUMIF($B$848:$B$884,"MIN",I848:I884)</f>
        <v>1178990670.1900001</v>
      </c>
      <c r="J847" s="60">
        <f>SUMIF($B$848:$B$884,"MIN",J848:J884)</f>
        <v>62139076928.406448</v>
      </c>
      <c r="K847" s="61">
        <f t="shared" si="96"/>
        <v>1.8620130318319036E-2</v>
      </c>
    </row>
    <row r="848" spans="1:11" s="7" customFormat="1" ht="27.75" customHeight="1" x14ac:dyDescent="0.3">
      <c r="A848" s="22" t="s">
        <v>16</v>
      </c>
      <c r="B848" s="22" t="s">
        <v>16</v>
      </c>
      <c r="C848" s="22" t="s">
        <v>16</v>
      </c>
      <c r="D848" s="50">
        <v>1511</v>
      </c>
      <c r="E848" s="51" t="s">
        <v>137</v>
      </c>
      <c r="F848" s="52">
        <v>10673012571.32</v>
      </c>
      <c r="G848" s="52">
        <v>22959241201.239998</v>
      </c>
      <c r="H848" s="52">
        <f>SUMIF($B$849:$B$858,"section",H849:H858)</f>
        <v>32149521140.599998</v>
      </c>
      <c r="I848" s="52">
        <f>SUMIF($B$849:$B$858,"section",I849:I858)</f>
        <v>906108079</v>
      </c>
      <c r="J848" s="52">
        <f>SUMIF($B$849:$B$858,"section",J849:J858)</f>
        <v>31243413061.599998</v>
      </c>
      <c r="K848" s="53">
        <f t="shared" si="96"/>
        <v>2.8184185855748941E-2</v>
      </c>
    </row>
    <row r="849" spans="1:11" s="7" customFormat="1" ht="27.75" customHeight="1" x14ac:dyDescent="0.3">
      <c r="A849" s="33" t="s">
        <v>21</v>
      </c>
      <c r="B849" s="33" t="s">
        <v>21</v>
      </c>
      <c r="C849" s="33" t="s">
        <v>21</v>
      </c>
      <c r="D849" s="34">
        <v>1511111</v>
      </c>
      <c r="E849" s="45" t="s">
        <v>138</v>
      </c>
      <c r="F849" s="46">
        <v>2523889107</v>
      </c>
      <c r="G849" s="46">
        <v>1904321759</v>
      </c>
      <c r="H849" s="46">
        <f>SUMIF($B$850:$B$850,"article",H850:H850)</f>
        <v>7230009999.000001</v>
      </c>
      <c r="I849" s="46">
        <f>SUMIF($B$850:$B$850,"article",I850:I850)</f>
        <v>541529</v>
      </c>
      <c r="J849" s="46">
        <f>SUMIF($B$850:$B$850,"article",J850:J850)</f>
        <v>7229468470.000001</v>
      </c>
      <c r="K849" s="47">
        <f t="shared" si="96"/>
        <v>7.4900173039165941E-5</v>
      </c>
    </row>
    <row r="850" spans="1:11" s="44" customFormat="1" ht="27.75" customHeight="1" x14ac:dyDescent="0.3">
      <c r="A850" s="38" t="s">
        <v>23</v>
      </c>
      <c r="B850" s="38" t="s">
        <v>23</v>
      </c>
      <c r="C850" s="39">
        <v>1511111</v>
      </c>
      <c r="D850" s="40">
        <v>7</v>
      </c>
      <c r="E850" s="41" t="s">
        <v>29</v>
      </c>
      <c r="F850" s="42">
        <v>2523889107</v>
      </c>
      <c r="G850" s="42">
        <v>1904321759</v>
      </c>
      <c r="H850" s="42">
        <v>7230009999.000001</v>
      </c>
      <c r="I850" s="42">
        <v>541529</v>
      </c>
      <c r="J850" s="42">
        <f>H850-I850</f>
        <v>7229468470.000001</v>
      </c>
      <c r="K850" s="43">
        <f t="shared" si="96"/>
        <v>7.4900173039165941E-5</v>
      </c>
    </row>
    <row r="851" spans="1:11" s="7" customFormat="1" ht="27.75" customHeight="1" x14ac:dyDescent="0.3">
      <c r="A851" s="33" t="s">
        <v>21</v>
      </c>
      <c r="B851" s="33" t="s">
        <v>21</v>
      </c>
      <c r="C851" s="33" t="s">
        <v>21</v>
      </c>
      <c r="D851" s="34">
        <v>1511113</v>
      </c>
      <c r="E851" s="45" t="s">
        <v>139</v>
      </c>
      <c r="F851" s="46">
        <v>461075000</v>
      </c>
      <c r="G851" s="46">
        <v>642376355</v>
      </c>
      <c r="H851" s="46">
        <f>SUMIF($B$852:$B$852,"article",H852:H852)</f>
        <v>2160000000</v>
      </c>
      <c r="I851" s="46">
        <f>SUMIF($B$852:$B$852,"article",I852:I852)</f>
        <v>0</v>
      </c>
      <c r="J851" s="46">
        <f>SUMIF($B$852:$B$852,"article",J852:J852)</f>
        <v>2160000000</v>
      </c>
      <c r="K851" s="47">
        <f t="shared" si="96"/>
        <v>0</v>
      </c>
    </row>
    <row r="852" spans="1:11" s="44" customFormat="1" ht="27.75" customHeight="1" x14ac:dyDescent="0.3">
      <c r="A852" s="38" t="s">
        <v>23</v>
      </c>
      <c r="B852" s="38" t="s">
        <v>23</v>
      </c>
      <c r="C852" s="39">
        <v>1511113</v>
      </c>
      <c r="D852" s="40">
        <v>7</v>
      </c>
      <c r="E852" s="41" t="s">
        <v>29</v>
      </c>
      <c r="F852" s="42">
        <v>461075000</v>
      </c>
      <c r="G852" s="42">
        <v>642376355</v>
      </c>
      <c r="H852" s="42">
        <v>2160000000</v>
      </c>
      <c r="I852" s="42">
        <v>0</v>
      </c>
      <c r="J852" s="42">
        <f>H852-I852</f>
        <v>2160000000</v>
      </c>
      <c r="K852" s="43">
        <f t="shared" si="96"/>
        <v>0</v>
      </c>
    </row>
    <row r="853" spans="1:11" s="7" customFormat="1" ht="27.75" customHeight="1" x14ac:dyDescent="0.3">
      <c r="A853" s="33" t="s">
        <v>21</v>
      </c>
      <c r="B853" s="33" t="s">
        <v>21</v>
      </c>
      <c r="C853" s="33" t="s">
        <v>21</v>
      </c>
      <c r="D853" s="34">
        <v>1511149</v>
      </c>
      <c r="E853" s="45" t="s">
        <v>140</v>
      </c>
      <c r="F853" s="46">
        <v>7688048464.3199997</v>
      </c>
      <c r="G853" s="46">
        <v>20412543087.239998</v>
      </c>
      <c r="H853" s="46">
        <f>SUMIF($B$854:$B$858,"article",H854:H858)</f>
        <v>22759511141.599998</v>
      </c>
      <c r="I853" s="46">
        <f>SUMIF($B$854:$B$858,"article",I854:I858)</f>
        <v>905566550</v>
      </c>
      <c r="J853" s="46">
        <f>SUMIF($B$854:$B$858,"article",J854:J858)</f>
        <v>21853944591.599998</v>
      </c>
      <c r="K853" s="47">
        <f t="shared" si="96"/>
        <v>3.9788488617613534E-2</v>
      </c>
    </row>
    <row r="854" spans="1:11" s="44" customFormat="1" ht="27.75" customHeight="1" x14ac:dyDescent="0.3">
      <c r="A854" s="38" t="s">
        <v>23</v>
      </c>
      <c r="B854" s="38" t="s">
        <v>23</v>
      </c>
      <c r="C854" s="39">
        <v>1511149</v>
      </c>
      <c r="D854" s="40">
        <v>4</v>
      </c>
      <c r="E854" s="41" t="s">
        <v>27</v>
      </c>
      <c r="F854" s="42">
        <v>35000000</v>
      </c>
      <c r="G854" s="42">
        <v>32718904</v>
      </c>
      <c r="H854" s="42">
        <v>100000000</v>
      </c>
      <c r="I854" s="42">
        <v>0</v>
      </c>
      <c r="J854" s="42">
        <f>H854-I854</f>
        <v>100000000</v>
      </c>
      <c r="K854" s="43">
        <f t="shared" si="96"/>
        <v>0</v>
      </c>
    </row>
    <row r="855" spans="1:11" s="44" customFormat="1" ht="27.75" customHeight="1" x14ac:dyDescent="0.3">
      <c r="A855" s="38" t="s">
        <v>23</v>
      </c>
      <c r="B855" s="38" t="s">
        <v>23</v>
      </c>
      <c r="C855" s="39">
        <v>1511149</v>
      </c>
      <c r="D855" s="40">
        <v>5</v>
      </c>
      <c r="E855" s="41" t="s">
        <v>28</v>
      </c>
      <c r="F855" s="42">
        <v>0</v>
      </c>
      <c r="G855" s="42">
        <v>0</v>
      </c>
      <c r="H855" s="42">
        <v>0</v>
      </c>
      <c r="I855" s="42">
        <v>0</v>
      </c>
      <c r="J855" s="42">
        <f>H855-I855</f>
        <v>0</v>
      </c>
      <c r="K855" s="43">
        <f t="shared" si="96"/>
        <v>0</v>
      </c>
    </row>
    <row r="856" spans="1:11" s="44" customFormat="1" ht="27.75" customHeight="1" x14ac:dyDescent="0.3">
      <c r="A856" s="38" t="s">
        <v>23</v>
      </c>
      <c r="B856" s="38" t="s">
        <v>23</v>
      </c>
      <c r="C856" s="39">
        <v>1511149</v>
      </c>
      <c r="D856" s="40">
        <v>7</v>
      </c>
      <c r="E856" s="41" t="s">
        <v>29</v>
      </c>
      <c r="F856" s="42">
        <v>4961355560</v>
      </c>
      <c r="G856" s="42">
        <v>9095555942</v>
      </c>
      <c r="H856" s="42">
        <v>5913000000.5999994</v>
      </c>
      <c r="I856" s="42">
        <v>6611790</v>
      </c>
      <c r="J856" s="42">
        <f>H856-I856</f>
        <v>5906388210.5999994</v>
      </c>
      <c r="K856" s="43">
        <f t="shared" si="96"/>
        <v>1.1181785894349896E-3</v>
      </c>
    </row>
    <row r="857" spans="1:11" s="44" customFormat="1" ht="27.75" customHeight="1" x14ac:dyDescent="0.3">
      <c r="A857" s="38" t="s">
        <v>23</v>
      </c>
      <c r="B857" s="38" t="s">
        <v>23</v>
      </c>
      <c r="C857" s="39">
        <v>1511149</v>
      </c>
      <c r="D857" s="40">
        <v>9</v>
      </c>
      <c r="E857" s="41" t="s">
        <v>30</v>
      </c>
      <c r="F857" s="42">
        <v>2691692904.3199997</v>
      </c>
      <c r="G857" s="42">
        <v>11284268241.24</v>
      </c>
      <c r="H857" s="42">
        <v>16746511141</v>
      </c>
      <c r="I857" s="42">
        <v>898954760</v>
      </c>
      <c r="J857" s="42">
        <f>H857-I857</f>
        <v>15847556381</v>
      </c>
      <c r="K857" s="43">
        <f t="shared" si="96"/>
        <v>5.3680121932926969E-2</v>
      </c>
    </row>
    <row r="858" spans="1:11" s="44" customFormat="1" ht="27.75" customHeight="1" x14ac:dyDescent="0.3">
      <c r="A858" s="38" t="s">
        <v>23</v>
      </c>
      <c r="B858" s="38" t="s">
        <v>23</v>
      </c>
      <c r="C858" s="39">
        <v>1511149</v>
      </c>
      <c r="D858" s="40">
        <v>1</v>
      </c>
      <c r="E858" s="41" t="s">
        <v>24</v>
      </c>
      <c r="F858" s="42">
        <v>0</v>
      </c>
      <c r="G858" s="42">
        <v>0</v>
      </c>
      <c r="H858" s="42">
        <v>0</v>
      </c>
      <c r="I858" s="42">
        <v>0</v>
      </c>
      <c r="J858" s="42">
        <f>H858-I858</f>
        <v>0</v>
      </c>
      <c r="K858" s="43">
        <f t="shared" si="96"/>
        <v>0</v>
      </c>
    </row>
    <row r="859" spans="1:11" s="7" customFormat="1" ht="27.75" customHeight="1" x14ac:dyDescent="0.3">
      <c r="A859" s="22" t="s">
        <v>16</v>
      </c>
      <c r="B859" s="22" t="s">
        <v>16</v>
      </c>
      <c r="C859" s="22" t="s">
        <v>16</v>
      </c>
      <c r="D859" s="50">
        <v>1512</v>
      </c>
      <c r="E859" s="51" t="s">
        <v>141</v>
      </c>
      <c r="F859" s="52">
        <v>13721382623.43</v>
      </c>
      <c r="G859" s="52">
        <v>20064366776.985001</v>
      </c>
      <c r="H859" s="52">
        <f>SUMIF($B$860:$B$879,"chap",H860:H879)</f>
        <v>23607890182.996456</v>
      </c>
      <c r="I859" s="52">
        <f>SUMIF($B$860:$B$879,"chap",I860:I879)</f>
        <v>208504283.19</v>
      </c>
      <c r="J859" s="52">
        <f>SUMIF($B$860:$B$879,"chap",J860:J879)</f>
        <v>23399385899.806454</v>
      </c>
      <c r="K859" s="53">
        <f t="shared" si="96"/>
        <v>8.8319744616642982E-3</v>
      </c>
    </row>
    <row r="860" spans="1:11" s="32" customFormat="1" ht="27.75" customHeight="1" x14ac:dyDescent="0.3">
      <c r="A860" s="27" t="s">
        <v>19</v>
      </c>
      <c r="B860" s="27" t="s">
        <v>19</v>
      </c>
      <c r="C860" s="27" t="s">
        <v>19</v>
      </c>
      <c r="D860" s="28">
        <v>15121</v>
      </c>
      <c r="E860" s="29" t="s">
        <v>142</v>
      </c>
      <c r="F860" s="30">
        <v>6262257152.4300003</v>
      </c>
      <c r="G860" s="30">
        <v>10873878184.455002</v>
      </c>
      <c r="H860" s="30">
        <f>SUMIF($B$861:$B$869,"section",H861:H869)</f>
        <v>19440978165.46645</v>
      </c>
      <c r="I860" s="30">
        <f>SUMIF($B$861:$B$869,"section",I861:I869)</f>
        <v>8225887.9299999997</v>
      </c>
      <c r="J860" s="30">
        <f>SUMIF($B$861:$B$869,"section",J861:J869)</f>
        <v>19432752277.536449</v>
      </c>
      <c r="K860" s="31">
        <f t="shared" si="96"/>
        <v>4.2312109298141558E-4</v>
      </c>
    </row>
    <row r="861" spans="1:11" s="7" customFormat="1" ht="27.75" customHeight="1" x14ac:dyDescent="0.3">
      <c r="A861" s="33" t="s">
        <v>21</v>
      </c>
      <c r="B861" s="33" t="s">
        <v>21</v>
      </c>
      <c r="C861" s="33" t="s">
        <v>21</v>
      </c>
      <c r="D861" s="34">
        <v>1512111</v>
      </c>
      <c r="E861" s="45" t="s">
        <v>143</v>
      </c>
      <c r="F861" s="46">
        <v>1100000000</v>
      </c>
      <c r="G861" s="46">
        <v>443722448</v>
      </c>
      <c r="H861" s="46">
        <f>SUMIF($B$862:$B$863,"article",H862:H863)</f>
        <v>806236330.16894734</v>
      </c>
      <c r="I861" s="46">
        <f>SUMIF($B$862:$B$863,"article",I862:I863)</f>
        <v>0</v>
      </c>
      <c r="J861" s="46">
        <f>SUMIF($B$862:$B$863,"article",J862:J863)</f>
        <v>806236330.16894734</v>
      </c>
      <c r="K861" s="47">
        <f t="shared" si="96"/>
        <v>0</v>
      </c>
    </row>
    <row r="862" spans="1:11" s="44" customFormat="1" ht="27.75" customHeight="1" x14ac:dyDescent="0.3">
      <c r="A862" s="38" t="s">
        <v>23</v>
      </c>
      <c r="B862" s="38" t="s">
        <v>23</v>
      </c>
      <c r="C862" s="39">
        <v>1512111</v>
      </c>
      <c r="D862" s="40">
        <v>2</v>
      </c>
      <c r="E862" s="41" t="s">
        <v>25</v>
      </c>
      <c r="F862" s="42">
        <v>1100000000</v>
      </c>
      <c r="G862" s="42">
        <v>443722448</v>
      </c>
      <c r="H862" s="42">
        <v>235870172.36999989</v>
      </c>
      <c r="I862" s="42">
        <v>0</v>
      </c>
      <c r="J862" s="42">
        <f>H862-I862</f>
        <v>235870172.36999989</v>
      </c>
      <c r="K862" s="43">
        <f t="shared" si="96"/>
        <v>0</v>
      </c>
    </row>
    <row r="863" spans="1:11" s="44" customFormat="1" ht="27.75" customHeight="1" x14ac:dyDescent="0.3">
      <c r="A863" s="38" t="s">
        <v>23</v>
      </c>
      <c r="B863" s="38" t="s">
        <v>23</v>
      </c>
      <c r="C863" s="39">
        <v>1512111</v>
      </c>
      <c r="D863" s="40">
        <v>8</v>
      </c>
      <c r="E863" s="41" t="s">
        <v>25</v>
      </c>
      <c r="F863" s="42">
        <v>1100000000</v>
      </c>
      <c r="G863" s="42">
        <v>443722448</v>
      </c>
      <c r="H863" s="42">
        <v>570366157.79894745</v>
      </c>
      <c r="I863" s="42">
        <v>0</v>
      </c>
      <c r="J863" s="42">
        <f>H863-I863</f>
        <v>570366157.79894745</v>
      </c>
      <c r="K863" s="43">
        <f t="shared" si="96"/>
        <v>0</v>
      </c>
    </row>
    <row r="864" spans="1:11" s="7" customFormat="1" ht="27.75" customHeight="1" x14ac:dyDescent="0.3">
      <c r="A864" s="33" t="s">
        <v>21</v>
      </c>
      <c r="B864" s="33" t="s">
        <v>21</v>
      </c>
      <c r="C864" s="33" t="s">
        <v>21</v>
      </c>
      <c r="D864" s="34">
        <v>1512112</v>
      </c>
      <c r="E864" s="45" t="s">
        <v>144</v>
      </c>
      <c r="F864" s="46">
        <v>2968340224.4300003</v>
      </c>
      <c r="G864" s="46">
        <v>2137277381.1800032</v>
      </c>
      <c r="H864" s="46">
        <f>SUMIF($B$865:$B$866,"article",H865:H866)</f>
        <v>10169398967.580002</v>
      </c>
      <c r="I864" s="46">
        <f>SUMIF($B$865:$B$866,"article",I865:I866)</f>
        <v>0</v>
      </c>
      <c r="J864" s="46">
        <f>SUMIF($B$865:$B$866,"article",J865:J866)</f>
        <v>10169398967.580002</v>
      </c>
      <c r="K864" s="47">
        <f t="shared" si="96"/>
        <v>0</v>
      </c>
    </row>
    <row r="865" spans="1:11" s="44" customFormat="1" ht="27.75" customHeight="1" x14ac:dyDescent="0.3">
      <c r="A865" s="38" t="s">
        <v>23</v>
      </c>
      <c r="B865" s="38" t="s">
        <v>23</v>
      </c>
      <c r="C865" s="39">
        <v>1512112</v>
      </c>
      <c r="D865" s="40">
        <v>2</v>
      </c>
      <c r="E865" s="41" t="s">
        <v>25</v>
      </c>
      <c r="F865" s="42">
        <v>380840225</v>
      </c>
      <c r="G865" s="42">
        <v>425596682.14999998</v>
      </c>
      <c r="H865" s="42">
        <v>195370685.11000013</v>
      </c>
      <c r="I865" s="42">
        <v>0</v>
      </c>
      <c r="J865" s="42">
        <f>H865-I865</f>
        <v>195370685.11000013</v>
      </c>
      <c r="K865" s="43">
        <f t="shared" si="96"/>
        <v>0</v>
      </c>
    </row>
    <row r="866" spans="1:11" s="44" customFormat="1" ht="27.75" customHeight="1" x14ac:dyDescent="0.3">
      <c r="A866" s="38" t="s">
        <v>23</v>
      </c>
      <c r="B866" s="38" t="s">
        <v>23</v>
      </c>
      <c r="C866" s="39">
        <v>1512112</v>
      </c>
      <c r="D866" s="40">
        <v>8</v>
      </c>
      <c r="E866" s="41" t="s">
        <v>145</v>
      </c>
      <c r="F866" s="42">
        <v>2587499999.4300003</v>
      </c>
      <c r="G866" s="42">
        <v>1711680699.0300033</v>
      </c>
      <c r="H866" s="42">
        <v>9974028282.4700012</v>
      </c>
      <c r="I866" s="42">
        <v>0</v>
      </c>
      <c r="J866" s="42">
        <f>H866-I866</f>
        <v>9974028282.4700012</v>
      </c>
      <c r="K866" s="43">
        <f t="shared" si="96"/>
        <v>0</v>
      </c>
    </row>
    <row r="867" spans="1:11" s="7" customFormat="1" ht="27.75" customHeight="1" x14ac:dyDescent="0.3">
      <c r="A867" s="33" t="s">
        <v>21</v>
      </c>
      <c r="B867" s="33" t="s">
        <v>21</v>
      </c>
      <c r="C867" s="33" t="s">
        <v>21</v>
      </c>
      <c r="D867" s="34">
        <v>1512113</v>
      </c>
      <c r="E867" s="45" t="s">
        <v>146</v>
      </c>
      <c r="F867" s="46">
        <v>2193916928</v>
      </c>
      <c r="G867" s="46">
        <v>8292878355.2749977</v>
      </c>
      <c r="H867" s="46">
        <f>SUMIF($B$868:$B$869,"article",H868:H869)</f>
        <v>8465342867.7174997</v>
      </c>
      <c r="I867" s="46">
        <f>SUMIF($B$868:$B$869,"article",I868:I869)</f>
        <v>8225887.9299999997</v>
      </c>
      <c r="J867" s="46">
        <f>SUMIF($B$868:$B$869,"article",J868:J869)</f>
        <v>8457116979.7874994</v>
      </c>
      <c r="K867" s="47">
        <f t="shared" si="96"/>
        <v>9.7171349802845444E-4</v>
      </c>
    </row>
    <row r="868" spans="1:11" s="44" customFormat="1" ht="27.75" customHeight="1" x14ac:dyDescent="0.3">
      <c r="A868" s="38" t="s">
        <v>23</v>
      </c>
      <c r="B868" s="38" t="s">
        <v>23</v>
      </c>
      <c r="C868" s="39">
        <v>1512113</v>
      </c>
      <c r="D868" s="40">
        <v>2</v>
      </c>
      <c r="E868" s="41" t="s">
        <v>25</v>
      </c>
      <c r="F868" s="42">
        <v>60583595</v>
      </c>
      <c r="G868" s="42">
        <v>45437696.474999994</v>
      </c>
      <c r="H868" s="42">
        <v>-0.36000001430511475</v>
      </c>
      <c r="I868" s="42">
        <v>0</v>
      </c>
      <c r="J868" s="42">
        <f>H868-I868</f>
        <v>-0.36000001430511475</v>
      </c>
      <c r="K868" s="43">
        <f t="shared" si="96"/>
        <v>0</v>
      </c>
    </row>
    <row r="869" spans="1:11" s="44" customFormat="1" ht="27.75" customHeight="1" x14ac:dyDescent="0.3">
      <c r="A869" s="38" t="s">
        <v>23</v>
      </c>
      <c r="B869" s="38" t="s">
        <v>23</v>
      </c>
      <c r="C869" s="39">
        <v>1512113</v>
      </c>
      <c r="D869" s="40">
        <v>8</v>
      </c>
      <c r="E869" s="41" t="s">
        <v>145</v>
      </c>
      <c r="F869" s="42">
        <v>2133333333</v>
      </c>
      <c r="G869" s="42">
        <v>8247440658.7999973</v>
      </c>
      <c r="H869" s="42">
        <v>8465342868.0774994</v>
      </c>
      <c r="I869" s="42">
        <v>8225887.9299999997</v>
      </c>
      <c r="J869" s="42">
        <f>H869-I869</f>
        <v>8457116980.1474991</v>
      </c>
      <c r="K869" s="43">
        <f t="shared" si="96"/>
        <v>9.7171349798713105E-4</v>
      </c>
    </row>
    <row r="870" spans="1:11" s="32" customFormat="1" ht="27.75" customHeight="1" x14ac:dyDescent="0.3">
      <c r="A870" s="27" t="s">
        <v>19</v>
      </c>
      <c r="B870" s="27" t="s">
        <v>19</v>
      </c>
      <c r="C870" s="27" t="s">
        <v>19</v>
      </c>
      <c r="D870" s="28">
        <v>15122</v>
      </c>
      <c r="E870" s="29" t="s">
        <v>147</v>
      </c>
      <c r="F870" s="30">
        <v>7459125471</v>
      </c>
      <c r="G870" s="30">
        <v>9190488592.5299988</v>
      </c>
      <c r="H870" s="30">
        <f>SUMIF($B$871:$B$879,"section",H871:H879)</f>
        <v>4166912017.5300055</v>
      </c>
      <c r="I870" s="30">
        <f>SUMIF($B$871:$B$879,"section",I871:I879)</f>
        <v>200278395.25999999</v>
      </c>
      <c r="J870" s="30">
        <f>SUMIF($B$871:$B$879,"section",J871:J879)</f>
        <v>3966633622.2700057</v>
      </c>
      <c r="K870" s="31">
        <f t="shared" si="96"/>
        <v>4.8063984652768781E-2</v>
      </c>
    </row>
    <row r="871" spans="1:11" s="7" customFormat="1" ht="27.75" customHeight="1" x14ac:dyDescent="0.3">
      <c r="A871" s="33" t="s">
        <v>21</v>
      </c>
      <c r="B871" s="33" t="s">
        <v>21</v>
      </c>
      <c r="C871" s="33" t="s">
        <v>21</v>
      </c>
      <c r="D871" s="34">
        <v>1512211</v>
      </c>
      <c r="E871" s="45" t="s">
        <v>148</v>
      </c>
      <c r="F871" s="46">
        <v>251266515</v>
      </c>
      <c r="G871" s="46">
        <v>296562246.90499997</v>
      </c>
      <c r="H871" s="46">
        <f>SUMIF($B$872:$B$873,"article",H872:H873)</f>
        <v>480224558.21000016</v>
      </c>
      <c r="I871" s="46">
        <f>SUMIF($B$872:$B$873,"article",I872:I873)</f>
        <v>200278395.25999999</v>
      </c>
      <c r="J871" s="46">
        <f>SUMIF($B$872:$B$873,"article",J872:J873)</f>
        <v>279946162.95000017</v>
      </c>
      <c r="K871" s="47">
        <f t="shared" si="96"/>
        <v>0.41705154773117437</v>
      </c>
    </row>
    <row r="872" spans="1:11" s="44" customFormat="1" ht="27.75" customHeight="1" x14ac:dyDescent="0.3">
      <c r="A872" s="38" t="s">
        <v>23</v>
      </c>
      <c r="B872" s="38" t="s">
        <v>23</v>
      </c>
      <c r="C872" s="39">
        <v>1512211</v>
      </c>
      <c r="D872" s="40">
        <v>2</v>
      </c>
      <c r="E872" s="41" t="s">
        <v>25</v>
      </c>
      <c r="F872" s="42">
        <v>90719304</v>
      </c>
      <c r="G872" s="42">
        <v>104856576.72499999</v>
      </c>
      <c r="H872" s="42">
        <v>62974690.210000157</v>
      </c>
      <c r="I872" s="42">
        <v>37449123.259999998</v>
      </c>
      <c r="J872" s="42">
        <f>H872-I872</f>
        <v>25525566.950000159</v>
      </c>
      <c r="K872" s="43">
        <f t="shared" si="96"/>
        <v>0.59466943203879719</v>
      </c>
    </row>
    <row r="873" spans="1:11" s="44" customFormat="1" ht="27.75" customHeight="1" x14ac:dyDescent="0.3">
      <c r="A873" s="38" t="s">
        <v>23</v>
      </c>
      <c r="B873" s="38" t="s">
        <v>23</v>
      </c>
      <c r="C873" s="39">
        <v>1512211</v>
      </c>
      <c r="D873" s="40">
        <v>8</v>
      </c>
      <c r="E873" s="41" t="s">
        <v>145</v>
      </c>
      <c r="F873" s="42">
        <v>160547211</v>
      </c>
      <c r="G873" s="42">
        <v>191705670.18000001</v>
      </c>
      <c r="H873" s="42">
        <v>417249868</v>
      </c>
      <c r="I873" s="42">
        <v>162829272</v>
      </c>
      <c r="J873" s="42">
        <f>H873-I873</f>
        <v>254420596</v>
      </c>
      <c r="K873" s="43">
        <f t="shared" si="96"/>
        <v>0.39024403478061737</v>
      </c>
    </row>
    <row r="874" spans="1:11" s="7" customFormat="1" ht="27.75" customHeight="1" x14ac:dyDescent="0.3">
      <c r="A874" s="33" t="s">
        <v>21</v>
      </c>
      <c r="B874" s="33" t="s">
        <v>21</v>
      </c>
      <c r="C874" s="33" t="s">
        <v>21</v>
      </c>
      <c r="D874" s="34">
        <v>1512212</v>
      </c>
      <c r="E874" s="45" t="s">
        <v>149</v>
      </c>
      <c r="F874" s="46">
        <v>7207858956</v>
      </c>
      <c r="G874" s="46">
        <v>8893926345.6249981</v>
      </c>
      <c r="H874" s="46">
        <f>SUMIF($B$875:$B$876,"article",H875:H876)</f>
        <v>3686687459.3200054</v>
      </c>
      <c r="I874" s="46">
        <f>SUMIF($B$875:$B$876,"article",I875:I876)</f>
        <v>0</v>
      </c>
      <c r="J874" s="46">
        <f>SUMIF($B$875:$B$876,"article",J875:J876)</f>
        <v>3686687459.3200054</v>
      </c>
      <c r="K874" s="47">
        <f t="shared" si="96"/>
        <v>0</v>
      </c>
    </row>
    <row r="875" spans="1:11" s="44" customFormat="1" ht="27.75" customHeight="1" x14ac:dyDescent="0.3">
      <c r="A875" s="38" t="s">
        <v>23</v>
      </c>
      <c r="B875" s="38" t="s">
        <v>23</v>
      </c>
      <c r="C875" s="39">
        <v>1512212</v>
      </c>
      <c r="D875" s="40">
        <v>2</v>
      </c>
      <c r="E875" s="41" t="s">
        <v>25</v>
      </c>
      <c r="F875" s="42">
        <v>1478372582</v>
      </c>
      <c r="G875" s="42">
        <v>1642720700.304997</v>
      </c>
      <c r="H875" s="42">
        <v>733907370.18000102</v>
      </c>
      <c r="I875" s="42">
        <v>0</v>
      </c>
      <c r="J875" s="42">
        <f>H875-I875</f>
        <v>733907370.18000102</v>
      </c>
      <c r="K875" s="43">
        <f t="shared" si="96"/>
        <v>0</v>
      </c>
    </row>
    <row r="876" spans="1:11" s="44" customFormat="1" ht="27.75" customHeight="1" x14ac:dyDescent="0.3">
      <c r="A876" s="38" t="s">
        <v>23</v>
      </c>
      <c r="B876" s="38" t="s">
        <v>23</v>
      </c>
      <c r="C876" s="39">
        <v>1512212</v>
      </c>
      <c r="D876" s="40">
        <v>8</v>
      </c>
      <c r="E876" s="41" t="s">
        <v>145</v>
      </c>
      <c r="F876" s="42">
        <v>5729486374</v>
      </c>
      <c r="G876" s="42">
        <v>7251205645.3200006</v>
      </c>
      <c r="H876" s="42">
        <v>2952780089.1400042</v>
      </c>
      <c r="I876" s="42">
        <v>0</v>
      </c>
      <c r="J876" s="42">
        <f>H876-I876</f>
        <v>2952780089.1400042</v>
      </c>
      <c r="K876" s="43">
        <f t="shared" si="96"/>
        <v>0</v>
      </c>
    </row>
    <row r="877" spans="1:11" s="7" customFormat="1" ht="27.75" customHeight="1" x14ac:dyDescent="0.3">
      <c r="A877" s="33" t="s">
        <v>21</v>
      </c>
      <c r="B877" s="33" t="s">
        <v>21</v>
      </c>
      <c r="C877" s="33" t="s">
        <v>21</v>
      </c>
      <c r="D877" s="34">
        <v>1512213</v>
      </c>
      <c r="E877" s="45" t="s">
        <v>150</v>
      </c>
      <c r="F877" s="46">
        <v>0</v>
      </c>
      <c r="G877" s="46">
        <v>0</v>
      </c>
      <c r="H877" s="46">
        <f>SUMIF($B$878:$B$879,"article",H878:H879)</f>
        <v>0</v>
      </c>
      <c r="I877" s="46">
        <f>SUMIF($B$878:$B$879,"article",I878:I879)</f>
        <v>0</v>
      </c>
      <c r="J877" s="46">
        <f>SUMIF($B$878:$B$879,"article",J878:J879)</f>
        <v>0</v>
      </c>
      <c r="K877" s="47">
        <f t="shared" si="96"/>
        <v>0</v>
      </c>
    </row>
    <row r="878" spans="1:11" s="44" customFormat="1" ht="27.75" customHeight="1" x14ac:dyDescent="0.3">
      <c r="A878" s="38" t="s">
        <v>23</v>
      </c>
      <c r="B878" s="38" t="s">
        <v>23</v>
      </c>
      <c r="C878" s="39">
        <v>1512213</v>
      </c>
      <c r="D878" s="40">
        <v>2</v>
      </c>
      <c r="E878" s="41" t="s">
        <v>145</v>
      </c>
      <c r="F878" s="42">
        <v>0</v>
      </c>
      <c r="G878" s="42">
        <v>0</v>
      </c>
      <c r="H878" s="42">
        <v>0</v>
      </c>
      <c r="I878" s="42">
        <v>0</v>
      </c>
      <c r="J878" s="42">
        <f>H878-I878</f>
        <v>0</v>
      </c>
      <c r="K878" s="43">
        <f t="shared" si="96"/>
        <v>0</v>
      </c>
    </row>
    <row r="879" spans="1:11" s="44" customFormat="1" ht="27.75" customHeight="1" x14ac:dyDescent="0.3">
      <c r="A879" s="38" t="s">
        <v>23</v>
      </c>
      <c r="B879" s="38" t="s">
        <v>23</v>
      </c>
      <c r="C879" s="39">
        <v>1512213</v>
      </c>
      <c r="D879" s="40">
        <v>8</v>
      </c>
      <c r="E879" s="41" t="s">
        <v>145</v>
      </c>
      <c r="F879" s="42">
        <v>0</v>
      </c>
      <c r="G879" s="42">
        <v>0</v>
      </c>
      <c r="H879" s="42">
        <v>0</v>
      </c>
      <c r="I879" s="42">
        <v>0</v>
      </c>
      <c r="J879" s="42">
        <f>H879-I879</f>
        <v>0</v>
      </c>
      <c r="K879" s="43">
        <f t="shared" si="96"/>
        <v>0</v>
      </c>
    </row>
    <row r="880" spans="1:11" s="7" customFormat="1" ht="27.75" customHeight="1" x14ac:dyDescent="0.3">
      <c r="A880" s="22" t="s">
        <v>16</v>
      </c>
      <c r="B880" s="22" t="s">
        <v>16</v>
      </c>
      <c r="C880" s="22" t="s">
        <v>16</v>
      </c>
      <c r="D880" s="50">
        <v>1513</v>
      </c>
      <c r="E880" s="51" t="s">
        <v>151</v>
      </c>
      <c r="F880" s="52">
        <v>5662643489.0344601</v>
      </c>
      <c r="G880" s="52">
        <v>25698200000.270393</v>
      </c>
      <c r="H880" s="52">
        <f>SUMIF($B$881:$B$884,"section",H881:H884)</f>
        <v>7560656275</v>
      </c>
      <c r="I880" s="52">
        <f>SUMIF($B$881:$B$884,"section",I881:I884)</f>
        <v>64378308</v>
      </c>
      <c r="J880" s="52">
        <f>SUMIF($B$881:$B$884,"section",J881:J884)</f>
        <v>7496277967</v>
      </c>
      <c r="K880" s="53">
        <f t="shared" si="96"/>
        <v>8.5149100366951943E-3</v>
      </c>
    </row>
    <row r="881" spans="1:11" s="7" customFormat="1" ht="27.75" customHeight="1" x14ac:dyDescent="0.3">
      <c r="A881" s="33" t="s">
        <v>21</v>
      </c>
      <c r="B881" s="33" t="s">
        <v>21</v>
      </c>
      <c r="C881" s="33" t="s">
        <v>21</v>
      </c>
      <c r="D881" s="34">
        <v>1513111</v>
      </c>
      <c r="E881" s="45" t="s">
        <v>152</v>
      </c>
      <c r="F881" s="46">
        <v>0</v>
      </c>
      <c r="G881" s="46">
        <v>18051268697.060394</v>
      </c>
      <c r="H881" s="46">
        <f>SUMIF($B$850:$B$850,"article",H882:H882)</f>
        <v>7560656275</v>
      </c>
      <c r="I881" s="46">
        <f>SUMIF($B$850:$B$850,"article",I882:I882)</f>
        <v>64378308</v>
      </c>
      <c r="J881" s="46">
        <f>SUMIF($B$850:$B$850,"article",J882:J882)</f>
        <v>7496277967</v>
      </c>
      <c r="K881" s="47">
        <f t="shared" si="96"/>
        <v>8.5149100366951943E-3</v>
      </c>
    </row>
    <row r="882" spans="1:11" s="44" customFormat="1" ht="27.75" customHeight="1" x14ac:dyDescent="0.3">
      <c r="A882" s="38" t="s">
        <v>23</v>
      </c>
      <c r="B882" s="38" t="s">
        <v>23</v>
      </c>
      <c r="C882" s="39">
        <v>1513111</v>
      </c>
      <c r="D882" s="40">
        <v>7</v>
      </c>
      <c r="E882" s="41" t="s">
        <v>29</v>
      </c>
      <c r="F882" s="42">
        <v>0</v>
      </c>
      <c r="G882" s="42">
        <v>18051268697.060394</v>
      </c>
      <c r="H882" s="42">
        <v>7560656275</v>
      </c>
      <c r="I882" s="42">
        <v>64378308</v>
      </c>
      <c r="J882" s="42">
        <f>H882-I882</f>
        <v>7496277967</v>
      </c>
      <c r="K882" s="43">
        <f t="shared" si="96"/>
        <v>8.5149100366951943E-3</v>
      </c>
    </row>
    <row r="883" spans="1:11" s="7" customFormat="1" ht="27.75" customHeight="1" x14ac:dyDescent="0.3">
      <c r="A883" s="33" t="s">
        <v>21</v>
      </c>
      <c r="B883" s="33" t="s">
        <v>21</v>
      </c>
      <c r="C883" s="33" t="s">
        <v>21</v>
      </c>
      <c r="D883" s="34">
        <v>1513112</v>
      </c>
      <c r="E883" s="45" t="s">
        <v>153</v>
      </c>
      <c r="F883" s="46">
        <v>0</v>
      </c>
      <c r="G883" s="46">
        <v>7646931303.21</v>
      </c>
      <c r="H883" s="46">
        <f>SUMIF($B$852:$B$852,"article",H884:H884)</f>
        <v>0</v>
      </c>
      <c r="I883" s="46">
        <f>SUMIF($B$852:$B$852,"article",I884:I884)</f>
        <v>0</v>
      </c>
      <c r="J883" s="46">
        <f>SUMIF($B$852:$B$852,"article",J884:J884)</f>
        <v>0</v>
      </c>
      <c r="K883" s="47" t="e">
        <f t="shared" si="96"/>
        <v>#DIV/0!</v>
      </c>
    </row>
    <row r="884" spans="1:11" s="44" customFormat="1" ht="27.75" customHeight="1" x14ac:dyDescent="0.3">
      <c r="A884" s="38" t="s">
        <v>23</v>
      </c>
      <c r="B884" s="38" t="s">
        <v>23</v>
      </c>
      <c r="C884" s="39">
        <v>1513112</v>
      </c>
      <c r="D884" s="40">
        <v>7</v>
      </c>
      <c r="E884" s="41" t="s">
        <v>29</v>
      </c>
      <c r="F884" s="42">
        <v>0</v>
      </c>
      <c r="G884" s="42">
        <v>7646931303.21</v>
      </c>
      <c r="H884" s="42">
        <v>0</v>
      </c>
      <c r="I884" s="42">
        <v>0</v>
      </c>
      <c r="J884" s="42">
        <f>H884-I884</f>
        <v>0</v>
      </c>
      <c r="K884" s="43" t="e">
        <f t="shared" si="96"/>
        <v>#DIV/0!</v>
      </c>
    </row>
    <row r="885" spans="1:11" s="7" customFormat="1" ht="27.75" customHeight="1" x14ac:dyDescent="0.3">
      <c r="A885" s="71" t="s">
        <v>12</v>
      </c>
      <c r="B885" s="71" t="s">
        <v>12</v>
      </c>
      <c r="C885" s="71" t="s">
        <v>12</v>
      </c>
      <c r="D885" s="13">
        <v>2</v>
      </c>
      <c r="E885" s="72" t="s">
        <v>154</v>
      </c>
      <c r="F885" s="73">
        <v>5662643489.0344601</v>
      </c>
      <c r="G885" s="73">
        <v>4789003637.0251389</v>
      </c>
      <c r="H885" s="73">
        <f>SUMIF($B$886:$B$921,"MIN",H886:H921)</f>
        <v>3591058174.000001</v>
      </c>
      <c r="I885" s="73">
        <f>SUMIF($B$886:$B$921,"MIN",I886:I921)</f>
        <v>356750700</v>
      </c>
      <c r="J885" s="73">
        <f>SUMIF($B$886:$B$921,"MIN",J886:J921)</f>
        <v>3234307474.000001</v>
      </c>
      <c r="K885" s="74">
        <f t="shared" si="96"/>
        <v>9.9344171749415913E-2</v>
      </c>
    </row>
    <row r="886" spans="1:11" s="7" customFormat="1" ht="27.75" customHeight="1" x14ac:dyDescent="0.3">
      <c r="A886" s="22" t="s">
        <v>16</v>
      </c>
      <c r="B886" s="22" t="s">
        <v>16</v>
      </c>
      <c r="C886" s="22" t="s">
        <v>16</v>
      </c>
      <c r="D886" s="50">
        <v>2211</v>
      </c>
      <c r="E886" s="51" t="s">
        <v>155</v>
      </c>
      <c r="F886" s="52">
        <v>2030859901.1819999</v>
      </c>
      <c r="G886" s="52">
        <v>1670427589.4545002</v>
      </c>
      <c r="H886" s="52">
        <f>SUMIF($B$887:$B$895,"chap",H887:H895)</f>
        <v>1723227966.9999998</v>
      </c>
      <c r="I886" s="52">
        <f>SUMIF($B$887:$B$895,"chap",I887:I895)</f>
        <v>153626500</v>
      </c>
      <c r="J886" s="52">
        <f>SUMIF($B$887:$B$895,"chap",J887:J895)</f>
        <v>1569601466.9999998</v>
      </c>
      <c r="K886" s="53">
        <f t="shared" si="96"/>
        <v>8.9150421732912849E-2</v>
      </c>
    </row>
    <row r="887" spans="1:11" s="32" customFormat="1" ht="27.75" customHeight="1" x14ac:dyDescent="0.3">
      <c r="A887" s="27" t="s">
        <v>19</v>
      </c>
      <c r="B887" s="27" t="s">
        <v>19</v>
      </c>
      <c r="C887" s="27" t="s">
        <v>19</v>
      </c>
      <c r="D887" s="28">
        <v>22111</v>
      </c>
      <c r="E887" s="29" t="s">
        <v>20</v>
      </c>
      <c r="F887" s="30">
        <v>2030859901.1819999</v>
      </c>
      <c r="G887" s="30">
        <v>1670427589.4545002</v>
      </c>
      <c r="H887" s="30">
        <f>SUMIF($B$888:$B$895,"section",H888:H895)</f>
        <v>1723227966.9999998</v>
      </c>
      <c r="I887" s="30">
        <f>SUMIF($B$888:$B$895,"section",I888:I895)</f>
        <v>153626500</v>
      </c>
      <c r="J887" s="30">
        <f>SUMIF($B$888:$B$895,"section",J888:J895)</f>
        <v>1569601466.9999998</v>
      </c>
      <c r="K887" s="31">
        <f t="shared" si="96"/>
        <v>8.9150421732912849E-2</v>
      </c>
    </row>
    <row r="888" spans="1:11" s="7" customFormat="1" ht="27.75" customHeight="1" x14ac:dyDescent="0.3">
      <c r="A888" s="33" t="s">
        <v>21</v>
      </c>
      <c r="B888" s="33" t="s">
        <v>21</v>
      </c>
      <c r="C888" s="33" t="s">
        <v>21</v>
      </c>
      <c r="D888" s="34">
        <v>2211111</v>
      </c>
      <c r="E888" s="45" t="s">
        <v>156</v>
      </c>
      <c r="F888" s="46">
        <v>2030859901.1819999</v>
      </c>
      <c r="G888" s="46">
        <v>1670427589.4545002</v>
      </c>
      <c r="H888" s="46">
        <f>SUMIF($B$889:$B$895,"article",H889:H895)</f>
        <v>1723227966.9999998</v>
      </c>
      <c r="I888" s="46">
        <f>SUMIF($B$889:$B$895,"article",I889:I895)</f>
        <v>153626500</v>
      </c>
      <c r="J888" s="46">
        <f>SUMIF($B$889:$B$895,"article",J889:J895)</f>
        <v>1569601466.9999998</v>
      </c>
      <c r="K888" s="47">
        <f t="shared" si="96"/>
        <v>8.9150421732912849E-2</v>
      </c>
    </row>
    <row r="889" spans="1:11" s="44" customFormat="1" ht="27.75" customHeight="1" x14ac:dyDescent="0.3">
      <c r="A889" s="38" t="s">
        <v>23</v>
      </c>
      <c r="B889" s="38" t="s">
        <v>23</v>
      </c>
      <c r="C889" s="39">
        <v>2211111</v>
      </c>
      <c r="D889" s="40">
        <v>1</v>
      </c>
      <c r="E889" s="41" t="s">
        <v>24</v>
      </c>
      <c r="F889" s="42">
        <v>1220509900.4400001</v>
      </c>
      <c r="G889" s="42">
        <v>1262908427.9050002</v>
      </c>
      <c r="H889" s="42">
        <v>1661267267.9999998</v>
      </c>
      <c r="I889" s="42">
        <v>153626500</v>
      </c>
      <c r="J889" s="42">
        <f t="shared" ref="J889:J895" si="98">H889-I889</f>
        <v>1507640767.9999998</v>
      </c>
      <c r="K889" s="43">
        <f t="shared" si="96"/>
        <v>9.2475487213415697E-2</v>
      </c>
    </row>
    <row r="890" spans="1:11" s="44" customFormat="1" ht="27.75" customHeight="1" x14ac:dyDescent="0.3">
      <c r="A890" s="38" t="s">
        <v>23</v>
      </c>
      <c r="B890" s="38" t="s">
        <v>23</v>
      </c>
      <c r="C890" s="39">
        <v>2211111</v>
      </c>
      <c r="D890" s="40">
        <v>2</v>
      </c>
      <c r="E890" s="41" t="s">
        <v>25</v>
      </c>
      <c r="F890" s="42">
        <v>219350000.215</v>
      </c>
      <c r="G890" s="42">
        <v>111018026.01449999</v>
      </c>
      <c r="H890" s="42">
        <v>8295717.0000000084</v>
      </c>
      <c r="I890" s="42">
        <v>0</v>
      </c>
      <c r="J890" s="42">
        <f t="shared" si="98"/>
        <v>8295717.0000000084</v>
      </c>
      <c r="K890" s="43">
        <f t="shared" si="96"/>
        <v>0</v>
      </c>
    </row>
    <row r="891" spans="1:11" s="44" customFormat="1" ht="27.75" customHeight="1" x14ac:dyDescent="0.3">
      <c r="A891" s="38" t="s">
        <v>23</v>
      </c>
      <c r="B891" s="38" t="s">
        <v>23</v>
      </c>
      <c r="C891" s="39">
        <v>2211111</v>
      </c>
      <c r="D891" s="40">
        <v>3</v>
      </c>
      <c r="E891" s="41" t="s">
        <v>26</v>
      </c>
      <c r="F891" s="42">
        <v>181500000.303</v>
      </c>
      <c r="G891" s="42">
        <v>104491642.785</v>
      </c>
      <c r="H891" s="42">
        <v>39724796.000000007</v>
      </c>
      <c r="I891" s="42">
        <v>0</v>
      </c>
      <c r="J891" s="42">
        <f t="shared" si="98"/>
        <v>39724796.000000007</v>
      </c>
      <c r="K891" s="43">
        <f t="shared" si="96"/>
        <v>0</v>
      </c>
    </row>
    <row r="892" spans="1:11" s="44" customFormat="1" ht="27.75" customHeight="1" x14ac:dyDescent="0.3">
      <c r="A892" s="38" t="s">
        <v>23</v>
      </c>
      <c r="B892" s="38" t="s">
        <v>23</v>
      </c>
      <c r="C892" s="39">
        <v>2211111</v>
      </c>
      <c r="D892" s="40">
        <v>4</v>
      </c>
      <c r="E892" s="41" t="s">
        <v>27</v>
      </c>
      <c r="F892" s="42">
        <v>113500000.25400001</v>
      </c>
      <c r="G892" s="42">
        <v>76921974</v>
      </c>
      <c r="H892" s="42">
        <v>7292250</v>
      </c>
      <c r="I892" s="42">
        <v>0</v>
      </c>
      <c r="J892" s="42">
        <f t="shared" si="98"/>
        <v>7292250</v>
      </c>
      <c r="K892" s="43">
        <f t="shared" si="96"/>
        <v>0</v>
      </c>
    </row>
    <row r="893" spans="1:11" s="44" customFormat="1" ht="27.75" customHeight="1" x14ac:dyDescent="0.3">
      <c r="A893" s="38" t="s">
        <v>23</v>
      </c>
      <c r="B893" s="38" t="s">
        <v>23</v>
      </c>
      <c r="C893" s="39">
        <v>2211111</v>
      </c>
      <c r="D893" s="40">
        <v>5</v>
      </c>
      <c r="E893" s="41" t="s">
        <v>28</v>
      </c>
      <c r="F893" s="42">
        <v>1000000</v>
      </c>
      <c r="G893" s="42">
        <v>0</v>
      </c>
      <c r="H893" s="42">
        <v>0</v>
      </c>
      <c r="I893" s="42">
        <v>0</v>
      </c>
      <c r="J893" s="42">
        <f t="shared" si="98"/>
        <v>0</v>
      </c>
      <c r="K893" s="43">
        <f t="shared" si="96"/>
        <v>0</v>
      </c>
    </row>
    <row r="894" spans="1:11" s="44" customFormat="1" ht="27.75" customHeight="1" x14ac:dyDescent="0.3">
      <c r="A894" s="38" t="s">
        <v>23</v>
      </c>
      <c r="B894" s="38" t="s">
        <v>23</v>
      </c>
      <c r="C894" s="39">
        <v>2211111</v>
      </c>
      <c r="D894" s="40">
        <v>7</v>
      </c>
      <c r="E894" s="41" t="s">
        <v>29</v>
      </c>
      <c r="F894" s="42">
        <v>263000000</v>
      </c>
      <c r="G894" s="42">
        <v>84750000</v>
      </c>
      <c r="H894" s="42">
        <v>-1.1102230246251565E-16</v>
      </c>
      <c r="I894" s="42">
        <v>0</v>
      </c>
      <c r="J894" s="42">
        <f t="shared" si="98"/>
        <v>-1.1102230246251565E-16</v>
      </c>
      <c r="K894" s="43">
        <f t="shared" si="96"/>
        <v>0</v>
      </c>
    </row>
    <row r="895" spans="1:11" s="44" customFormat="1" ht="27.75" customHeight="1" x14ac:dyDescent="0.3">
      <c r="A895" s="38" t="s">
        <v>23</v>
      </c>
      <c r="B895" s="38" t="s">
        <v>23</v>
      </c>
      <c r="C895" s="39">
        <v>2211111</v>
      </c>
      <c r="D895" s="40">
        <v>9</v>
      </c>
      <c r="E895" s="41" t="s">
        <v>30</v>
      </c>
      <c r="F895" s="42">
        <v>31999999.969999999</v>
      </c>
      <c r="G895" s="42">
        <v>30337518.75</v>
      </c>
      <c r="H895" s="42">
        <v>6647936</v>
      </c>
      <c r="I895" s="42">
        <v>0</v>
      </c>
      <c r="J895" s="42">
        <f t="shared" si="98"/>
        <v>6647936</v>
      </c>
      <c r="K895" s="43">
        <f t="shared" si="96"/>
        <v>0</v>
      </c>
    </row>
    <row r="896" spans="1:11" s="7" customFormat="1" ht="27.75" customHeight="1" x14ac:dyDescent="0.3">
      <c r="A896" s="22" t="s">
        <v>16</v>
      </c>
      <c r="B896" s="22" t="s">
        <v>16</v>
      </c>
      <c r="C896" s="22" t="s">
        <v>16</v>
      </c>
      <c r="D896" s="50">
        <v>2212</v>
      </c>
      <c r="E896" s="51" t="s">
        <v>157</v>
      </c>
      <c r="F896" s="52">
        <v>3631783587.8524599</v>
      </c>
      <c r="G896" s="52">
        <v>3118576047.5706387</v>
      </c>
      <c r="H896" s="52">
        <f>SUMIF($B$897:$B$921,"chap",H897:H921)</f>
        <v>1867830207.000001</v>
      </c>
      <c r="I896" s="52">
        <f>SUMIF($B$897:$B$921,"chap",I897:I921)</f>
        <v>203124200</v>
      </c>
      <c r="J896" s="52">
        <f>SUMIF($B$897:$B$921,"chap",J897:J921)</f>
        <v>1664706007.000001</v>
      </c>
      <c r="K896" s="53">
        <f t="shared" si="96"/>
        <v>0.10874874988034708</v>
      </c>
    </row>
    <row r="897" spans="1:11" s="32" customFormat="1" ht="27.75" customHeight="1" x14ac:dyDescent="0.3">
      <c r="A897" s="27" t="s">
        <v>19</v>
      </c>
      <c r="B897" s="27" t="s">
        <v>19</v>
      </c>
      <c r="C897" s="27" t="s">
        <v>19</v>
      </c>
      <c r="D897" s="28">
        <v>22121</v>
      </c>
      <c r="E897" s="29" t="s">
        <v>20</v>
      </c>
      <c r="F897" s="30">
        <v>3631783587.8524599</v>
      </c>
      <c r="G897" s="30">
        <v>3118576047.5706387</v>
      </c>
      <c r="H897" s="30">
        <f>SUMIF($B$898:$B$921,"section",H898:H921)</f>
        <v>1867830207.000001</v>
      </c>
      <c r="I897" s="30">
        <f>SUMIF($B$898:$B$921,"section",I898:I921)</f>
        <v>203124200</v>
      </c>
      <c r="J897" s="30">
        <f>SUMIF($B$898:$B$921,"section",J898:J921)</f>
        <v>1664706007.000001</v>
      </c>
      <c r="K897" s="31">
        <f t="shared" si="96"/>
        <v>0.10874874988034708</v>
      </c>
    </row>
    <row r="898" spans="1:11" s="7" customFormat="1" ht="27.75" customHeight="1" x14ac:dyDescent="0.3">
      <c r="A898" s="33" t="s">
        <v>21</v>
      </c>
      <c r="B898" s="33" t="s">
        <v>21</v>
      </c>
      <c r="C898" s="33" t="s">
        <v>21</v>
      </c>
      <c r="D898" s="34">
        <v>2212111</v>
      </c>
      <c r="E898" s="45" t="s">
        <v>157</v>
      </c>
      <c r="F898" s="46">
        <v>1560195459.9372702</v>
      </c>
      <c r="G898" s="46">
        <v>425498416.83397275</v>
      </c>
      <c r="H898" s="46">
        <f>SUMIF($B$899:$B$905,"article",H899:H905)</f>
        <v>165820447</v>
      </c>
      <c r="I898" s="46">
        <f>SUMIF($B$899:$B$905,"article",I899:I905)</f>
        <v>23297700</v>
      </c>
      <c r="J898" s="46">
        <f>SUMIF($B$899:$B$905,"article",J899:J905)</f>
        <v>142522747</v>
      </c>
      <c r="K898" s="47">
        <f t="shared" si="96"/>
        <v>0.14049956094980254</v>
      </c>
    </row>
    <row r="899" spans="1:11" s="44" customFormat="1" ht="27.75" customHeight="1" x14ac:dyDescent="0.3">
      <c r="A899" s="38" t="s">
        <v>23</v>
      </c>
      <c r="B899" s="38" t="s">
        <v>23</v>
      </c>
      <c r="C899" s="39">
        <v>2212111</v>
      </c>
      <c r="D899" s="40">
        <v>1</v>
      </c>
      <c r="E899" s="41" t="s">
        <v>24</v>
      </c>
      <c r="F899" s="42">
        <v>1169534173.75881</v>
      </c>
      <c r="G899" s="42">
        <v>398282233.65252221</v>
      </c>
      <c r="H899" s="42">
        <v>165820447</v>
      </c>
      <c r="I899" s="42">
        <v>23297700</v>
      </c>
      <c r="J899" s="42">
        <f t="shared" ref="J899:J905" si="99">H899-I899</f>
        <v>142522747</v>
      </c>
      <c r="K899" s="43">
        <f t="shared" si="96"/>
        <v>0.14049956094980254</v>
      </c>
    </row>
    <row r="900" spans="1:11" s="44" customFormat="1" ht="27.75" customHeight="1" x14ac:dyDescent="0.3">
      <c r="A900" s="38" t="s">
        <v>23</v>
      </c>
      <c r="B900" s="38" t="s">
        <v>23</v>
      </c>
      <c r="C900" s="39">
        <v>2212111</v>
      </c>
      <c r="D900" s="40">
        <v>2</v>
      </c>
      <c r="E900" s="41" t="s">
        <v>25</v>
      </c>
      <c r="F900" s="42">
        <v>157399572.20999998</v>
      </c>
      <c r="G900" s="42">
        <v>12131293.431450546</v>
      </c>
      <c r="H900" s="42">
        <v>-1.3877787807814457E-17</v>
      </c>
      <c r="I900" s="42">
        <v>0</v>
      </c>
      <c r="J900" s="42">
        <f t="shared" si="99"/>
        <v>-1.3877787807814457E-17</v>
      </c>
      <c r="K900" s="43">
        <f t="shared" ref="K900:K963" si="100">IF(G900&lt;&gt;0,I900/H900,0)</f>
        <v>0</v>
      </c>
    </row>
    <row r="901" spans="1:11" s="44" customFormat="1" ht="27.75" customHeight="1" x14ac:dyDescent="0.3">
      <c r="A901" s="38" t="s">
        <v>23</v>
      </c>
      <c r="B901" s="38" t="s">
        <v>23</v>
      </c>
      <c r="C901" s="39">
        <v>2212111</v>
      </c>
      <c r="D901" s="40">
        <v>3</v>
      </c>
      <c r="E901" s="41" t="s">
        <v>26</v>
      </c>
      <c r="F901" s="42">
        <v>229891713.65546003</v>
      </c>
      <c r="G901" s="42">
        <v>12025000.749999993</v>
      </c>
      <c r="H901" s="42">
        <v>0</v>
      </c>
      <c r="I901" s="42">
        <v>0</v>
      </c>
      <c r="J901" s="42">
        <f t="shared" si="99"/>
        <v>0</v>
      </c>
      <c r="K901" s="43" t="e">
        <f t="shared" si="100"/>
        <v>#DIV/0!</v>
      </c>
    </row>
    <row r="902" spans="1:11" s="44" customFormat="1" ht="27.75" customHeight="1" x14ac:dyDescent="0.3">
      <c r="A902" s="38" t="s">
        <v>23</v>
      </c>
      <c r="B902" s="38" t="s">
        <v>23</v>
      </c>
      <c r="C902" s="39">
        <v>2212111</v>
      </c>
      <c r="D902" s="40">
        <v>4</v>
      </c>
      <c r="E902" s="41" t="s">
        <v>27</v>
      </c>
      <c r="F902" s="42">
        <v>3369999.9800000004</v>
      </c>
      <c r="G902" s="42">
        <v>534889</v>
      </c>
      <c r="H902" s="42">
        <v>0</v>
      </c>
      <c r="I902" s="42">
        <v>0</v>
      </c>
      <c r="J902" s="42">
        <f t="shared" si="99"/>
        <v>0</v>
      </c>
      <c r="K902" s="43" t="e">
        <f t="shared" si="100"/>
        <v>#DIV/0!</v>
      </c>
    </row>
    <row r="903" spans="1:11" s="44" customFormat="1" ht="27.75" customHeight="1" x14ac:dyDescent="0.3">
      <c r="A903" s="38" t="s">
        <v>23</v>
      </c>
      <c r="B903" s="38" t="s">
        <v>23</v>
      </c>
      <c r="C903" s="39">
        <v>2212111</v>
      </c>
      <c r="D903" s="40">
        <v>5</v>
      </c>
      <c r="E903" s="41" t="s">
        <v>28</v>
      </c>
      <c r="F903" s="42">
        <v>0</v>
      </c>
      <c r="G903" s="42">
        <v>0</v>
      </c>
      <c r="H903" s="42">
        <v>0</v>
      </c>
      <c r="I903" s="42">
        <v>0</v>
      </c>
      <c r="J903" s="42">
        <f t="shared" si="99"/>
        <v>0</v>
      </c>
      <c r="K903" s="43">
        <f t="shared" si="100"/>
        <v>0</v>
      </c>
    </row>
    <row r="904" spans="1:11" s="44" customFormat="1" ht="27.75" customHeight="1" x14ac:dyDescent="0.3">
      <c r="A904" s="38" t="s">
        <v>23</v>
      </c>
      <c r="B904" s="38" t="s">
        <v>23</v>
      </c>
      <c r="C904" s="39">
        <v>2212111</v>
      </c>
      <c r="D904" s="40">
        <v>7</v>
      </c>
      <c r="E904" s="41" t="s">
        <v>29</v>
      </c>
      <c r="F904" s="42">
        <v>0</v>
      </c>
      <c r="G904" s="42">
        <v>0</v>
      </c>
      <c r="H904" s="42">
        <v>0</v>
      </c>
      <c r="I904" s="42">
        <v>0</v>
      </c>
      <c r="J904" s="42">
        <f t="shared" si="99"/>
        <v>0</v>
      </c>
      <c r="K904" s="43">
        <f t="shared" si="100"/>
        <v>0</v>
      </c>
    </row>
    <row r="905" spans="1:11" s="44" customFormat="1" ht="27.75" customHeight="1" x14ac:dyDescent="0.3">
      <c r="A905" s="38" t="s">
        <v>23</v>
      </c>
      <c r="B905" s="38" t="s">
        <v>23</v>
      </c>
      <c r="C905" s="39">
        <v>2212111</v>
      </c>
      <c r="D905" s="40">
        <v>9</v>
      </c>
      <c r="E905" s="41" t="s">
        <v>30</v>
      </c>
      <c r="F905" s="42">
        <v>0.33300000000000007</v>
      </c>
      <c r="G905" s="42">
        <v>2525000</v>
      </c>
      <c r="H905" s="42">
        <v>0</v>
      </c>
      <c r="I905" s="42">
        <v>0</v>
      </c>
      <c r="J905" s="42">
        <f t="shared" si="99"/>
        <v>0</v>
      </c>
      <c r="K905" s="43" t="e">
        <f t="shared" si="100"/>
        <v>#DIV/0!</v>
      </c>
    </row>
    <row r="906" spans="1:11" s="7" customFormat="1" ht="27.75" customHeight="1" x14ac:dyDescent="0.3">
      <c r="A906" s="33" t="s">
        <v>21</v>
      </c>
      <c r="B906" s="33" t="s">
        <v>21</v>
      </c>
      <c r="C906" s="33" t="s">
        <v>21</v>
      </c>
      <c r="D906" s="34">
        <v>2212112</v>
      </c>
      <c r="E906" s="45" t="s">
        <v>158</v>
      </c>
      <c r="F906" s="46">
        <v>139520558.06954736</v>
      </c>
      <c r="G906" s="46">
        <v>905111161.34986115</v>
      </c>
      <c r="H906" s="46">
        <f>SUMIF($B$907:$B$913,"article",H907:H913)</f>
        <v>-1.0581813203458523E-16</v>
      </c>
      <c r="I906" s="46">
        <f>SUMIF($B$907:$B$913,"article",I907:I913)</f>
        <v>0</v>
      </c>
      <c r="J906" s="46">
        <f>SUMIF($B$907:$B$913,"article",J907:J913)</f>
        <v>-1.0581813203458523E-16</v>
      </c>
      <c r="K906" s="47">
        <f t="shared" si="100"/>
        <v>0</v>
      </c>
    </row>
    <row r="907" spans="1:11" s="44" customFormat="1" ht="27.75" customHeight="1" x14ac:dyDescent="0.3">
      <c r="A907" s="38" t="s">
        <v>23</v>
      </c>
      <c r="B907" s="38" t="s">
        <v>23</v>
      </c>
      <c r="C907" s="39">
        <v>2212112</v>
      </c>
      <c r="D907" s="40">
        <v>1</v>
      </c>
      <c r="E907" s="41" t="s">
        <v>24</v>
      </c>
      <c r="F907" s="42">
        <v>66230558.402547345</v>
      </c>
      <c r="G907" s="42">
        <v>899861161.34986115</v>
      </c>
      <c r="H907" s="42">
        <v>-1.0581813203458523E-16</v>
      </c>
      <c r="I907" s="42">
        <v>0</v>
      </c>
      <c r="J907" s="42">
        <f t="shared" ref="J907:J913" si="101">H907-I907</f>
        <v>-1.0581813203458523E-16</v>
      </c>
      <c r="K907" s="43">
        <f t="shared" si="100"/>
        <v>0</v>
      </c>
    </row>
    <row r="908" spans="1:11" s="44" customFormat="1" ht="27.75" customHeight="1" x14ac:dyDescent="0.3">
      <c r="A908" s="38" t="s">
        <v>23</v>
      </c>
      <c r="B908" s="38" t="s">
        <v>23</v>
      </c>
      <c r="C908" s="39">
        <v>2212112</v>
      </c>
      <c r="D908" s="40">
        <v>2</v>
      </c>
      <c r="E908" s="41" t="s">
        <v>25</v>
      </c>
      <c r="F908" s="42">
        <v>53700000</v>
      </c>
      <c r="G908" s="42">
        <v>5250000</v>
      </c>
      <c r="H908" s="42">
        <v>0</v>
      </c>
      <c r="I908" s="42">
        <v>0</v>
      </c>
      <c r="J908" s="42">
        <f t="shared" si="101"/>
        <v>0</v>
      </c>
      <c r="K908" s="43" t="e">
        <f t="shared" si="100"/>
        <v>#DIV/0!</v>
      </c>
    </row>
    <row r="909" spans="1:11" s="44" customFormat="1" ht="27.75" customHeight="1" x14ac:dyDescent="0.3">
      <c r="A909" s="38" t="s">
        <v>23</v>
      </c>
      <c r="B909" s="38" t="s">
        <v>23</v>
      </c>
      <c r="C909" s="39">
        <v>2212112</v>
      </c>
      <c r="D909" s="40">
        <v>3</v>
      </c>
      <c r="E909" s="41" t="s">
        <v>26</v>
      </c>
      <c r="F909" s="42">
        <v>0</v>
      </c>
      <c r="G909" s="42">
        <v>0</v>
      </c>
      <c r="H909" s="42">
        <v>0</v>
      </c>
      <c r="I909" s="42">
        <v>0</v>
      </c>
      <c r="J909" s="42">
        <f t="shared" si="101"/>
        <v>0</v>
      </c>
      <c r="K909" s="43">
        <f t="shared" si="100"/>
        <v>0</v>
      </c>
    </row>
    <row r="910" spans="1:11" s="44" customFormat="1" ht="27.75" customHeight="1" x14ac:dyDescent="0.3">
      <c r="A910" s="38" t="s">
        <v>23</v>
      </c>
      <c r="B910" s="38" t="s">
        <v>23</v>
      </c>
      <c r="C910" s="39">
        <v>2212112</v>
      </c>
      <c r="D910" s="40">
        <v>4</v>
      </c>
      <c r="E910" s="41" t="s">
        <v>27</v>
      </c>
      <c r="F910" s="42">
        <v>0</v>
      </c>
      <c r="G910" s="42">
        <v>0</v>
      </c>
      <c r="H910" s="42">
        <v>0</v>
      </c>
      <c r="I910" s="42">
        <v>0</v>
      </c>
      <c r="J910" s="42">
        <f t="shared" si="101"/>
        <v>0</v>
      </c>
      <c r="K910" s="43">
        <f t="shared" si="100"/>
        <v>0</v>
      </c>
    </row>
    <row r="911" spans="1:11" s="44" customFormat="1" ht="27.75" customHeight="1" x14ac:dyDescent="0.3">
      <c r="A911" s="38" t="s">
        <v>23</v>
      </c>
      <c r="B911" s="38" t="s">
        <v>23</v>
      </c>
      <c r="C911" s="39">
        <v>2212112</v>
      </c>
      <c r="D911" s="40">
        <v>5</v>
      </c>
      <c r="E911" s="41" t="s">
        <v>28</v>
      </c>
      <c r="F911" s="42">
        <v>0</v>
      </c>
      <c r="G911" s="42">
        <v>0</v>
      </c>
      <c r="H911" s="42">
        <v>0</v>
      </c>
      <c r="I911" s="42">
        <v>0</v>
      </c>
      <c r="J911" s="42">
        <f t="shared" si="101"/>
        <v>0</v>
      </c>
      <c r="K911" s="43">
        <f t="shared" si="100"/>
        <v>0</v>
      </c>
    </row>
    <row r="912" spans="1:11" s="44" customFormat="1" ht="27.75" customHeight="1" x14ac:dyDescent="0.3">
      <c r="A912" s="38" t="s">
        <v>23</v>
      </c>
      <c r="B912" s="38" t="s">
        <v>23</v>
      </c>
      <c r="C912" s="39">
        <v>2212112</v>
      </c>
      <c r="D912" s="40">
        <v>7</v>
      </c>
      <c r="E912" s="41" t="s">
        <v>29</v>
      </c>
      <c r="F912" s="42">
        <v>19590000</v>
      </c>
      <c r="G912" s="42">
        <v>0</v>
      </c>
      <c r="H912" s="42">
        <v>0</v>
      </c>
      <c r="I912" s="42">
        <v>0</v>
      </c>
      <c r="J912" s="42">
        <f t="shared" si="101"/>
        <v>0</v>
      </c>
      <c r="K912" s="43">
        <f t="shared" si="100"/>
        <v>0</v>
      </c>
    </row>
    <row r="913" spans="1:11" s="44" customFormat="1" ht="27.75" customHeight="1" x14ac:dyDescent="0.3">
      <c r="A913" s="38" t="s">
        <v>23</v>
      </c>
      <c r="B913" s="38" t="s">
        <v>23</v>
      </c>
      <c r="C913" s="39">
        <v>2212112</v>
      </c>
      <c r="D913" s="40">
        <v>9</v>
      </c>
      <c r="E913" s="41" t="s">
        <v>30</v>
      </c>
      <c r="F913" s="42">
        <v>-0.33300001919269562</v>
      </c>
      <c r="G913" s="42">
        <v>0</v>
      </c>
      <c r="H913" s="42">
        <v>0</v>
      </c>
      <c r="I913" s="42">
        <v>0</v>
      </c>
      <c r="J913" s="42">
        <f t="shared" si="101"/>
        <v>0</v>
      </c>
      <c r="K913" s="43">
        <f t="shared" si="100"/>
        <v>0</v>
      </c>
    </row>
    <row r="914" spans="1:11" s="7" customFormat="1" ht="27.75" customHeight="1" x14ac:dyDescent="0.3">
      <c r="A914" s="33" t="s">
        <v>21</v>
      </c>
      <c r="B914" s="33" t="s">
        <v>21</v>
      </c>
      <c r="C914" s="33" t="s">
        <v>21</v>
      </c>
      <c r="D914" s="34">
        <v>2212211</v>
      </c>
      <c r="E914" s="45" t="s">
        <v>159</v>
      </c>
      <c r="F914" s="46">
        <v>1932067569.8456426</v>
      </c>
      <c r="G914" s="46">
        <v>1787966469.3868046</v>
      </c>
      <c r="H914" s="46">
        <f>SUMIF($B$915:$B$921,"article",H915:H921)</f>
        <v>1702009760.000001</v>
      </c>
      <c r="I914" s="46">
        <f>SUMIF($B$915:$B$921,"article",I915:I921)</f>
        <v>179826500</v>
      </c>
      <c r="J914" s="46">
        <f>SUMIF($B$915:$B$921,"article",J915:J921)</f>
        <v>1522183260.000001</v>
      </c>
      <c r="K914" s="47">
        <f t="shared" si="100"/>
        <v>0.10565538707604115</v>
      </c>
    </row>
    <row r="915" spans="1:11" s="44" customFormat="1" ht="27.75" customHeight="1" x14ac:dyDescent="0.3">
      <c r="A915" s="38" t="s">
        <v>23</v>
      </c>
      <c r="B915" s="38" t="s">
        <v>23</v>
      </c>
      <c r="C915" s="39">
        <v>2212211</v>
      </c>
      <c r="D915" s="40">
        <v>1</v>
      </c>
      <c r="E915" s="41" t="s">
        <v>24</v>
      </c>
      <c r="F915" s="42">
        <v>1047018579.8386426</v>
      </c>
      <c r="G915" s="42">
        <v>1254890681.0618045</v>
      </c>
      <c r="H915" s="42">
        <v>1653182012.000001</v>
      </c>
      <c r="I915" s="42">
        <v>179826500</v>
      </c>
      <c r="J915" s="42">
        <f t="shared" ref="J915:J921" si="102">H915-I915</f>
        <v>1473355512.000001</v>
      </c>
      <c r="K915" s="43">
        <f t="shared" si="100"/>
        <v>0.1087759839477372</v>
      </c>
    </row>
    <row r="916" spans="1:11" s="44" customFormat="1" ht="27.75" customHeight="1" x14ac:dyDescent="0.3">
      <c r="A916" s="38" t="s">
        <v>23</v>
      </c>
      <c r="B916" s="38" t="s">
        <v>23</v>
      </c>
      <c r="C916" s="39">
        <v>2212211</v>
      </c>
      <c r="D916" s="40">
        <v>2</v>
      </c>
      <c r="E916" s="41" t="s">
        <v>25</v>
      </c>
      <c r="F916" s="42">
        <v>156788195.78999999</v>
      </c>
      <c r="G916" s="42">
        <v>200076545.90000001</v>
      </c>
      <c r="H916" s="42">
        <v>25200738.999999985</v>
      </c>
      <c r="I916" s="42">
        <v>0</v>
      </c>
      <c r="J916" s="42">
        <f t="shared" si="102"/>
        <v>25200738.999999985</v>
      </c>
      <c r="K916" s="43">
        <f t="shared" si="100"/>
        <v>0</v>
      </c>
    </row>
    <row r="917" spans="1:11" s="44" customFormat="1" ht="27.75" customHeight="1" x14ac:dyDescent="0.3">
      <c r="A917" s="38" t="s">
        <v>23</v>
      </c>
      <c r="B917" s="38" t="s">
        <v>23</v>
      </c>
      <c r="C917" s="39">
        <v>2212211</v>
      </c>
      <c r="D917" s="40">
        <v>3</v>
      </c>
      <c r="E917" s="41" t="s">
        <v>26</v>
      </c>
      <c r="F917" s="42">
        <v>123659131.86999997</v>
      </c>
      <c r="G917" s="42">
        <v>241995242.42500007</v>
      </c>
      <c r="H917" s="42">
        <v>22002013.999999996</v>
      </c>
      <c r="I917" s="42">
        <v>0</v>
      </c>
      <c r="J917" s="42">
        <f t="shared" si="102"/>
        <v>22002013.999999996</v>
      </c>
      <c r="K917" s="43">
        <f t="shared" si="100"/>
        <v>0</v>
      </c>
    </row>
    <row r="918" spans="1:11" s="44" customFormat="1" ht="27.75" customHeight="1" x14ac:dyDescent="0.3">
      <c r="A918" s="38" t="s">
        <v>23</v>
      </c>
      <c r="B918" s="38" t="s">
        <v>23</v>
      </c>
      <c r="C918" s="39">
        <v>2212211</v>
      </c>
      <c r="D918" s="40">
        <v>4</v>
      </c>
      <c r="E918" s="41" t="s">
        <v>27</v>
      </c>
      <c r="F918" s="42">
        <v>41461674.680000007</v>
      </c>
      <c r="G918" s="42">
        <v>11000000</v>
      </c>
      <c r="H918" s="42">
        <v>1624994.9999999995</v>
      </c>
      <c r="I918" s="42">
        <v>0</v>
      </c>
      <c r="J918" s="42">
        <f t="shared" si="102"/>
        <v>1624994.9999999995</v>
      </c>
      <c r="K918" s="43">
        <f t="shared" si="100"/>
        <v>0</v>
      </c>
    </row>
    <row r="919" spans="1:11" s="44" customFormat="1" ht="27.75" customHeight="1" x14ac:dyDescent="0.3">
      <c r="A919" s="38" t="s">
        <v>23</v>
      </c>
      <c r="B919" s="38" t="s">
        <v>23</v>
      </c>
      <c r="C919" s="39">
        <v>2212211</v>
      </c>
      <c r="D919" s="40">
        <v>5</v>
      </c>
      <c r="E919" s="41" t="s">
        <v>28</v>
      </c>
      <c r="F919" s="42">
        <v>2629988</v>
      </c>
      <c r="G919" s="42">
        <v>0</v>
      </c>
      <c r="H919" s="42">
        <v>0</v>
      </c>
      <c r="I919" s="42">
        <v>0</v>
      </c>
      <c r="J919" s="42">
        <f t="shared" si="102"/>
        <v>0</v>
      </c>
      <c r="K919" s="43">
        <f t="shared" si="100"/>
        <v>0</v>
      </c>
    </row>
    <row r="920" spans="1:11" s="44" customFormat="1" ht="27.75" customHeight="1" x14ac:dyDescent="0.3">
      <c r="A920" s="38" t="s">
        <v>23</v>
      </c>
      <c r="B920" s="38" t="s">
        <v>23</v>
      </c>
      <c r="C920" s="39">
        <v>2212211</v>
      </c>
      <c r="D920" s="40">
        <v>7</v>
      </c>
      <c r="E920" s="41" t="s">
        <v>29</v>
      </c>
      <c r="F920" s="42">
        <v>560510000</v>
      </c>
      <c r="G920" s="42">
        <v>79654000</v>
      </c>
      <c r="H920" s="42">
        <v>0</v>
      </c>
      <c r="I920" s="42">
        <v>0</v>
      </c>
      <c r="J920" s="42">
        <f t="shared" si="102"/>
        <v>0</v>
      </c>
      <c r="K920" s="43" t="e">
        <f t="shared" si="100"/>
        <v>#DIV/0!</v>
      </c>
    </row>
    <row r="921" spans="1:11" s="44" customFormat="1" ht="27.75" customHeight="1" x14ac:dyDescent="0.3">
      <c r="A921" s="38" t="s">
        <v>23</v>
      </c>
      <c r="B921" s="38" t="s">
        <v>23</v>
      </c>
      <c r="C921" s="39">
        <v>2212211</v>
      </c>
      <c r="D921" s="40">
        <v>9</v>
      </c>
      <c r="E921" s="41" t="s">
        <v>30</v>
      </c>
      <c r="F921" s="42">
        <v>-0.33300001919269562</v>
      </c>
      <c r="G921" s="42">
        <v>350000</v>
      </c>
      <c r="H921" s="42">
        <v>0</v>
      </c>
      <c r="I921" s="42">
        <v>0</v>
      </c>
      <c r="J921" s="42">
        <f t="shared" si="102"/>
        <v>0</v>
      </c>
      <c r="K921" s="43" t="e">
        <f t="shared" si="100"/>
        <v>#DIV/0!</v>
      </c>
    </row>
    <row r="922" spans="1:11" s="7" customFormat="1" ht="27.75" customHeight="1" x14ac:dyDescent="0.3">
      <c r="A922" s="71" t="s">
        <v>12</v>
      </c>
      <c r="B922" s="71" t="s">
        <v>12</v>
      </c>
      <c r="C922" s="71" t="s">
        <v>12</v>
      </c>
      <c r="D922" s="13">
        <v>3</v>
      </c>
      <c r="E922" s="72" t="s">
        <v>160</v>
      </c>
      <c r="F922" s="73">
        <v>1122648802.5300002</v>
      </c>
      <c r="G922" s="73">
        <v>1575010080.64575</v>
      </c>
      <c r="H922" s="73">
        <f>SUMIF($B$923:$B$956,"MIN",H923:H956)</f>
        <v>3151479996</v>
      </c>
      <c r="I922" s="73">
        <f>SUMIF($B$923:$B$956,"MIN",I923:I956)</f>
        <v>238557826.36000001</v>
      </c>
      <c r="J922" s="73">
        <f>SUMIF($B$923:$B$956,"MIN",J923:J956)</f>
        <v>2912922169.6400003</v>
      </c>
      <c r="K922" s="74">
        <f t="shared" si="100"/>
        <v>7.5697077773867624E-2</v>
      </c>
    </row>
    <row r="923" spans="1:11" s="7" customFormat="1" ht="27.75" customHeight="1" x14ac:dyDescent="0.3">
      <c r="A923" s="22" t="s">
        <v>16</v>
      </c>
      <c r="B923" s="22" t="s">
        <v>16</v>
      </c>
      <c r="C923" s="22" t="s">
        <v>16</v>
      </c>
      <c r="D923" s="50">
        <v>3211</v>
      </c>
      <c r="E923" s="51" t="s">
        <v>161</v>
      </c>
      <c r="F923" s="52">
        <v>1122648802.5300002</v>
      </c>
      <c r="G923" s="52">
        <v>1575010080.64575</v>
      </c>
      <c r="H923" s="52">
        <f>SUMIF($B$924:$B$956,"chap",H924:H956)</f>
        <v>3151479996</v>
      </c>
      <c r="I923" s="52">
        <f>SUMIF($B$924:$B$956,"chap",I924:I956)</f>
        <v>238557826.36000001</v>
      </c>
      <c r="J923" s="52">
        <f>SUMIF($B$924:$B$956,"chap",J924:J956)</f>
        <v>2912922169.6400003</v>
      </c>
      <c r="K923" s="53">
        <f t="shared" si="100"/>
        <v>7.5697077773867624E-2</v>
      </c>
    </row>
    <row r="924" spans="1:11" s="32" customFormat="1" ht="27.75" customHeight="1" x14ac:dyDescent="0.3">
      <c r="A924" s="27" t="s">
        <v>19</v>
      </c>
      <c r="B924" s="27" t="s">
        <v>19</v>
      </c>
      <c r="C924" s="27" t="s">
        <v>19</v>
      </c>
      <c r="D924" s="28">
        <v>32111</v>
      </c>
      <c r="E924" s="29" t="s">
        <v>20</v>
      </c>
      <c r="F924" s="30">
        <v>1122648802.5300002</v>
      </c>
      <c r="G924" s="30">
        <v>1575010080.64575</v>
      </c>
      <c r="H924" s="30">
        <f>SUMIF($B$924:$B$956,"section",H924:H956)</f>
        <v>3151479996</v>
      </c>
      <c r="I924" s="30">
        <f>SUMIF($B$924:$B$956,"section",I924:I956)</f>
        <v>238557826.36000001</v>
      </c>
      <c r="J924" s="30">
        <f>SUMIF($B$924:$B$956,"section",J924:J956)</f>
        <v>2912922169.6400003</v>
      </c>
      <c r="K924" s="31">
        <f t="shared" si="100"/>
        <v>7.5697077773867624E-2</v>
      </c>
    </row>
    <row r="925" spans="1:11" s="7" customFormat="1" ht="27.75" customHeight="1" x14ac:dyDescent="0.3">
      <c r="A925" s="33" t="s">
        <v>21</v>
      </c>
      <c r="B925" s="33" t="s">
        <v>21</v>
      </c>
      <c r="C925" s="33" t="s">
        <v>21</v>
      </c>
      <c r="D925" s="34">
        <v>3211111</v>
      </c>
      <c r="E925" s="45" t="s">
        <v>88</v>
      </c>
      <c r="F925" s="46">
        <v>229057886.745</v>
      </c>
      <c r="G925" s="46">
        <v>346545564.32675004</v>
      </c>
      <c r="H925" s="46">
        <f>SUMIF($B$926:$B$932,"article",H926:H932)</f>
        <v>506380234</v>
      </c>
      <c r="I925" s="46">
        <f>SUMIF($B$926:$B$932,"article",I926:I932)</f>
        <v>33480771.270000003</v>
      </c>
      <c r="J925" s="46">
        <f>SUMIF($B$926:$B$932,"article",J926:J932)</f>
        <v>472899462.73000002</v>
      </c>
      <c r="K925" s="47">
        <f t="shared" si="100"/>
        <v>6.611784785817687E-2</v>
      </c>
    </row>
    <row r="926" spans="1:11" s="44" customFormat="1" ht="27.75" customHeight="1" x14ac:dyDescent="0.3">
      <c r="A926" s="38" t="s">
        <v>23</v>
      </c>
      <c r="B926" s="38" t="s">
        <v>23</v>
      </c>
      <c r="C926" s="39">
        <v>3211111</v>
      </c>
      <c r="D926" s="40">
        <v>1</v>
      </c>
      <c r="E926" s="41" t="s">
        <v>24</v>
      </c>
      <c r="F926" s="42">
        <v>134495021</v>
      </c>
      <c r="G926" s="42">
        <v>178048658.65000001</v>
      </c>
      <c r="H926" s="42">
        <v>332173659</v>
      </c>
      <c r="I926" s="42">
        <v>29445571.270000003</v>
      </c>
      <c r="J926" s="42">
        <f t="shared" ref="J926:J932" si="103">H926-I926</f>
        <v>302728087.73000002</v>
      </c>
      <c r="K926" s="43">
        <f t="shared" si="100"/>
        <v>8.8645112194161074E-2</v>
      </c>
    </row>
    <row r="927" spans="1:11" s="44" customFormat="1" ht="27.75" customHeight="1" x14ac:dyDescent="0.3">
      <c r="A927" s="38" t="s">
        <v>23</v>
      </c>
      <c r="B927" s="38" t="s">
        <v>23</v>
      </c>
      <c r="C927" s="39">
        <v>3211111</v>
      </c>
      <c r="D927" s="40">
        <v>2</v>
      </c>
      <c r="E927" s="41" t="s">
        <v>25</v>
      </c>
      <c r="F927" s="42">
        <v>16299999.864</v>
      </c>
      <c r="G927" s="42">
        <v>51011097.051750004</v>
      </c>
      <c r="H927" s="42">
        <v>27501978.999999996</v>
      </c>
      <c r="I927" s="42">
        <v>0</v>
      </c>
      <c r="J927" s="42">
        <f t="shared" si="103"/>
        <v>27501978.999999996</v>
      </c>
      <c r="K927" s="43">
        <f t="shared" si="100"/>
        <v>0</v>
      </c>
    </row>
    <row r="928" spans="1:11" s="44" customFormat="1" ht="27.75" customHeight="1" x14ac:dyDescent="0.3">
      <c r="A928" s="38" t="s">
        <v>23</v>
      </c>
      <c r="B928" s="38" t="s">
        <v>23</v>
      </c>
      <c r="C928" s="39">
        <v>3211111</v>
      </c>
      <c r="D928" s="40">
        <v>3</v>
      </c>
      <c r="E928" s="41" t="s">
        <v>26</v>
      </c>
      <c r="F928" s="42">
        <v>15400000.739999998</v>
      </c>
      <c r="G928" s="42">
        <v>20748116.625</v>
      </c>
      <c r="H928" s="42">
        <v>62462547.000000015</v>
      </c>
      <c r="I928" s="42">
        <v>4035200</v>
      </c>
      <c r="J928" s="42">
        <f t="shared" si="103"/>
        <v>58427347.000000015</v>
      </c>
      <c r="K928" s="43">
        <f t="shared" si="100"/>
        <v>6.460191256690187E-2</v>
      </c>
    </row>
    <row r="929" spans="1:11" s="44" customFormat="1" ht="27.75" customHeight="1" x14ac:dyDescent="0.3">
      <c r="A929" s="38" t="s">
        <v>23</v>
      </c>
      <c r="B929" s="38" t="s">
        <v>23</v>
      </c>
      <c r="C929" s="39">
        <v>3211111</v>
      </c>
      <c r="D929" s="40">
        <v>4</v>
      </c>
      <c r="E929" s="41" t="s">
        <v>27</v>
      </c>
      <c r="F929" s="42">
        <v>8000000</v>
      </c>
      <c r="G929" s="42">
        <v>13180893</v>
      </c>
      <c r="H929" s="42">
        <v>63205697.000000015</v>
      </c>
      <c r="I929" s="42">
        <v>0</v>
      </c>
      <c r="J929" s="42">
        <f t="shared" si="103"/>
        <v>63205697.000000015</v>
      </c>
      <c r="K929" s="43">
        <f t="shared" si="100"/>
        <v>0</v>
      </c>
    </row>
    <row r="930" spans="1:11" s="44" customFormat="1" ht="27.75" customHeight="1" x14ac:dyDescent="0.3">
      <c r="A930" s="38" t="s">
        <v>23</v>
      </c>
      <c r="B930" s="38" t="s">
        <v>23</v>
      </c>
      <c r="C930" s="39">
        <v>3211111</v>
      </c>
      <c r="D930" s="40">
        <v>5</v>
      </c>
      <c r="E930" s="41" t="s">
        <v>28</v>
      </c>
      <c r="F930" s="42">
        <v>0</v>
      </c>
      <c r="G930" s="42">
        <v>361900</v>
      </c>
      <c r="H930" s="42">
        <v>0</v>
      </c>
      <c r="I930" s="42">
        <v>0</v>
      </c>
      <c r="J930" s="42">
        <f t="shared" si="103"/>
        <v>0</v>
      </c>
      <c r="K930" s="43" t="e">
        <f t="shared" si="100"/>
        <v>#DIV/0!</v>
      </c>
    </row>
    <row r="931" spans="1:11" s="44" customFormat="1" ht="27.75" customHeight="1" x14ac:dyDescent="0.3">
      <c r="A931" s="38" t="s">
        <v>23</v>
      </c>
      <c r="B931" s="38" t="s">
        <v>23</v>
      </c>
      <c r="C931" s="39">
        <v>3211111</v>
      </c>
      <c r="D931" s="40">
        <v>7</v>
      </c>
      <c r="E931" s="41" t="s">
        <v>29</v>
      </c>
      <c r="F931" s="42">
        <v>500000</v>
      </c>
      <c r="G931" s="42">
        <v>2250000</v>
      </c>
      <c r="H931" s="42">
        <v>0</v>
      </c>
      <c r="I931" s="42">
        <v>0</v>
      </c>
      <c r="J931" s="42">
        <f t="shared" si="103"/>
        <v>0</v>
      </c>
      <c r="K931" s="43" t="e">
        <f t="shared" si="100"/>
        <v>#DIV/0!</v>
      </c>
    </row>
    <row r="932" spans="1:11" s="44" customFormat="1" ht="27.75" customHeight="1" x14ac:dyDescent="0.3">
      <c r="A932" s="38" t="s">
        <v>23</v>
      </c>
      <c r="B932" s="38" t="s">
        <v>23</v>
      </c>
      <c r="C932" s="39">
        <v>3211111</v>
      </c>
      <c r="D932" s="40">
        <v>9</v>
      </c>
      <c r="E932" s="41" t="s">
        <v>30</v>
      </c>
      <c r="F932" s="42">
        <v>54362865.141000003</v>
      </c>
      <c r="G932" s="42">
        <v>80944899</v>
      </c>
      <c r="H932" s="42">
        <v>21036352</v>
      </c>
      <c r="I932" s="42">
        <v>0</v>
      </c>
      <c r="J932" s="42">
        <f t="shared" si="103"/>
        <v>21036352</v>
      </c>
      <c r="K932" s="43">
        <f t="shared" si="100"/>
        <v>0</v>
      </c>
    </row>
    <row r="933" spans="1:11" s="7" customFormat="1" ht="27.75" customHeight="1" x14ac:dyDescent="0.3">
      <c r="A933" s="33" t="s">
        <v>21</v>
      </c>
      <c r="B933" s="33" t="s">
        <v>21</v>
      </c>
      <c r="C933" s="33" t="s">
        <v>21</v>
      </c>
      <c r="D933" s="34">
        <v>3211212</v>
      </c>
      <c r="E933" s="45" t="s">
        <v>162</v>
      </c>
      <c r="F933" s="46">
        <v>137218574.41</v>
      </c>
      <c r="G933" s="46">
        <v>202944907.05900002</v>
      </c>
      <c r="H933" s="46">
        <f>SUMIF($B$934:$B$940,"article",H934:H940)</f>
        <v>610501847.00000012</v>
      </c>
      <c r="I933" s="46">
        <f>SUMIF($B$934:$B$940,"article",I934:I940)</f>
        <v>36460149.939999998</v>
      </c>
      <c r="J933" s="46">
        <f>SUMIF($B$934:$B$940,"article",J934:J940)</f>
        <v>574041697.06000006</v>
      </c>
      <c r="K933" s="47">
        <f t="shared" si="100"/>
        <v>5.9721604642418047E-2</v>
      </c>
    </row>
    <row r="934" spans="1:11" s="44" customFormat="1" ht="27.75" customHeight="1" x14ac:dyDescent="0.3">
      <c r="A934" s="38" t="s">
        <v>23</v>
      </c>
      <c r="B934" s="38" t="s">
        <v>23</v>
      </c>
      <c r="C934" s="39">
        <v>3211212</v>
      </c>
      <c r="D934" s="40">
        <v>1</v>
      </c>
      <c r="E934" s="41" t="s">
        <v>24</v>
      </c>
      <c r="F934" s="42">
        <v>83694529.319999993</v>
      </c>
      <c r="G934" s="42">
        <v>150253904.574</v>
      </c>
      <c r="H934" s="42">
        <v>429589850.00000006</v>
      </c>
      <c r="I934" s="42">
        <v>30412649.939999998</v>
      </c>
      <c r="J934" s="42">
        <f t="shared" ref="J934:J940" si="104">H934-I934</f>
        <v>399177200.06000006</v>
      </c>
      <c r="K934" s="43">
        <f t="shared" si="100"/>
        <v>7.079461942594778E-2</v>
      </c>
    </row>
    <row r="935" spans="1:11" s="44" customFormat="1" ht="27.75" customHeight="1" x14ac:dyDescent="0.3">
      <c r="A935" s="38" t="s">
        <v>23</v>
      </c>
      <c r="B935" s="38" t="s">
        <v>23</v>
      </c>
      <c r="C935" s="39">
        <v>3211212</v>
      </c>
      <c r="D935" s="40">
        <v>2</v>
      </c>
      <c r="E935" s="41" t="s">
        <v>25</v>
      </c>
      <c r="F935" s="42">
        <v>13769127.52</v>
      </c>
      <c r="G935" s="42">
        <v>12103171.68</v>
      </c>
      <c r="H935" s="42">
        <v>25000000.000000011</v>
      </c>
      <c r="I935" s="42">
        <v>0</v>
      </c>
      <c r="J935" s="42">
        <f t="shared" si="104"/>
        <v>25000000.000000011</v>
      </c>
      <c r="K935" s="43">
        <f t="shared" si="100"/>
        <v>0</v>
      </c>
    </row>
    <row r="936" spans="1:11" s="44" customFormat="1" ht="27.75" customHeight="1" x14ac:dyDescent="0.3">
      <c r="A936" s="38" t="s">
        <v>23</v>
      </c>
      <c r="B936" s="38" t="s">
        <v>23</v>
      </c>
      <c r="C936" s="39">
        <v>3211212</v>
      </c>
      <c r="D936" s="40">
        <v>3</v>
      </c>
      <c r="E936" s="41" t="s">
        <v>26</v>
      </c>
      <c r="F936" s="42">
        <v>15407695.789999999</v>
      </c>
      <c r="G936" s="42">
        <v>18538311.805</v>
      </c>
      <c r="H936" s="42">
        <v>110911997.00000001</v>
      </c>
      <c r="I936" s="42">
        <v>5365500</v>
      </c>
      <c r="J936" s="42">
        <f t="shared" si="104"/>
        <v>105546497.00000001</v>
      </c>
      <c r="K936" s="43">
        <f t="shared" si="100"/>
        <v>4.837619144121983E-2</v>
      </c>
    </row>
    <row r="937" spans="1:11" s="44" customFormat="1" ht="27.75" customHeight="1" x14ac:dyDescent="0.3">
      <c r="A937" s="38" t="s">
        <v>23</v>
      </c>
      <c r="B937" s="38" t="s">
        <v>23</v>
      </c>
      <c r="C937" s="39">
        <v>3211212</v>
      </c>
      <c r="D937" s="40">
        <v>4</v>
      </c>
      <c r="E937" s="41" t="s">
        <v>27</v>
      </c>
      <c r="F937" s="42">
        <v>15781393.719999999</v>
      </c>
      <c r="G937" s="42">
        <v>13082019</v>
      </c>
      <c r="H937" s="42">
        <v>40000000</v>
      </c>
      <c r="I937" s="42">
        <v>0</v>
      </c>
      <c r="J937" s="42">
        <f t="shared" si="104"/>
        <v>40000000</v>
      </c>
      <c r="K937" s="43">
        <f t="shared" si="100"/>
        <v>0</v>
      </c>
    </row>
    <row r="938" spans="1:11" s="44" customFormat="1" ht="27.75" customHeight="1" x14ac:dyDescent="0.3">
      <c r="A938" s="38" t="s">
        <v>23</v>
      </c>
      <c r="B938" s="38" t="s">
        <v>23</v>
      </c>
      <c r="C938" s="39">
        <v>3211212</v>
      </c>
      <c r="D938" s="40">
        <v>5</v>
      </c>
      <c r="E938" s="41" t="s">
        <v>28</v>
      </c>
      <c r="F938" s="42">
        <v>0</v>
      </c>
      <c r="G938" s="42">
        <v>0</v>
      </c>
      <c r="H938" s="42">
        <v>0</v>
      </c>
      <c r="I938" s="42">
        <v>0</v>
      </c>
      <c r="J938" s="42">
        <f t="shared" si="104"/>
        <v>0</v>
      </c>
      <c r="K938" s="43">
        <f t="shared" si="100"/>
        <v>0</v>
      </c>
    </row>
    <row r="939" spans="1:11" s="44" customFormat="1" ht="27.75" customHeight="1" x14ac:dyDescent="0.3">
      <c r="A939" s="38" t="s">
        <v>23</v>
      </c>
      <c r="B939" s="38" t="s">
        <v>23</v>
      </c>
      <c r="C939" s="39">
        <v>3211212</v>
      </c>
      <c r="D939" s="40">
        <v>7</v>
      </c>
      <c r="E939" s="41" t="s">
        <v>29</v>
      </c>
      <c r="F939" s="42">
        <v>664896.28</v>
      </c>
      <c r="G939" s="42">
        <v>0</v>
      </c>
      <c r="H939" s="42">
        <v>0</v>
      </c>
      <c r="I939" s="42">
        <v>0</v>
      </c>
      <c r="J939" s="42">
        <f t="shared" si="104"/>
        <v>0</v>
      </c>
      <c r="K939" s="43">
        <f t="shared" si="100"/>
        <v>0</v>
      </c>
    </row>
    <row r="940" spans="1:11" s="44" customFormat="1" ht="27.75" customHeight="1" x14ac:dyDescent="0.3">
      <c r="A940" s="38" t="s">
        <v>23</v>
      </c>
      <c r="B940" s="38" t="s">
        <v>23</v>
      </c>
      <c r="C940" s="39">
        <v>3211212</v>
      </c>
      <c r="D940" s="40">
        <v>9</v>
      </c>
      <c r="E940" s="41" t="s">
        <v>30</v>
      </c>
      <c r="F940" s="42">
        <v>7900931.7800000012</v>
      </c>
      <c r="G940" s="42">
        <v>8967500</v>
      </c>
      <c r="H940" s="42">
        <v>5000000</v>
      </c>
      <c r="I940" s="42">
        <v>682000</v>
      </c>
      <c r="J940" s="42">
        <f t="shared" si="104"/>
        <v>4318000</v>
      </c>
      <c r="K940" s="43">
        <f t="shared" si="100"/>
        <v>0.13639999999999999</v>
      </c>
    </row>
    <row r="941" spans="1:11" s="7" customFormat="1" ht="27.75" customHeight="1" x14ac:dyDescent="0.3">
      <c r="A941" s="33" t="s">
        <v>21</v>
      </c>
      <c r="B941" s="33" t="s">
        <v>21</v>
      </c>
      <c r="C941" s="33" t="s">
        <v>21</v>
      </c>
      <c r="D941" s="34">
        <v>3211213</v>
      </c>
      <c r="E941" s="45" t="s">
        <v>163</v>
      </c>
      <c r="F941" s="46">
        <v>70002960.449000001</v>
      </c>
      <c r="G941" s="46">
        <v>107649535.47000001</v>
      </c>
      <c r="H941" s="46">
        <f>SUMIF($B$942:$B$948,"article",H942:H948)</f>
        <v>261553842</v>
      </c>
      <c r="I941" s="46">
        <f>SUMIF($B$942:$B$948,"article",I942:I948)</f>
        <v>19613985</v>
      </c>
      <c r="J941" s="46">
        <f>SUMIF($B$942:$B$948,"article",J942:J948)</f>
        <v>241939857</v>
      </c>
      <c r="K941" s="47">
        <f t="shared" si="100"/>
        <v>7.4990238529931433E-2</v>
      </c>
    </row>
    <row r="942" spans="1:11" s="44" customFormat="1" ht="27.75" customHeight="1" x14ac:dyDescent="0.3">
      <c r="A942" s="38" t="s">
        <v>23</v>
      </c>
      <c r="B942" s="38" t="s">
        <v>23</v>
      </c>
      <c r="C942" s="39">
        <v>3211213</v>
      </c>
      <c r="D942" s="40">
        <v>1</v>
      </c>
      <c r="E942" s="41" t="s">
        <v>24</v>
      </c>
      <c r="F942" s="42">
        <v>59040903.759999998</v>
      </c>
      <c r="G942" s="42">
        <v>89419160.330000013</v>
      </c>
      <c r="H942" s="42">
        <v>186030576</v>
      </c>
      <c r="I942" s="42">
        <v>15578785</v>
      </c>
      <c r="J942" s="42">
        <f t="shared" ref="J942:J948" si="105">H942-I942</f>
        <v>170451791</v>
      </c>
      <c r="K942" s="43">
        <f t="shared" si="100"/>
        <v>8.3743142310111429E-2</v>
      </c>
    </row>
    <row r="943" spans="1:11" s="44" customFormat="1" ht="27.75" customHeight="1" x14ac:dyDescent="0.3">
      <c r="A943" s="38" t="s">
        <v>23</v>
      </c>
      <c r="B943" s="38" t="s">
        <v>23</v>
      </c>
      <c r="C943" s="39">
        <v>3211213</v>
      </c>
      <c r="D943" s="40">
        <v>2</v>
      </c>
      <c r="E943" s="41" t="s">
        <v>25</v>
      </c>
      <c r="F943" s="42">
        <v>752045.60999999975</v>
      </c>
      <c r="G943" s="42">
        <v>1620000.15</v>
      </c>
      <c r="H943" s="42">
        <v>4763866</v>
      </c>
      <c r="I943" s="42">
        <v>0</v>
      </c>
      <c r="J943" s="42">
        <f t="shared" si="105"/>
        <v>4763866</v>
      </c>
      <c r="K943" s="43">
        <f t="shared" si="100"/>
        <v>0</v>
      </c>
    </row>
    <row r="944" spans="1:11" s="44" customFormat="1" ht="27.75" customHeight="1" x14ac:dyDescent="0.3">
      <c r="A944" s="38" t="s">
        <v>23</v>
      </c>
      <c r="B944" s="38" t="s">
        <v>23</v>
      </c>
      <c r="C944" s="39">
        <v>3211213</v>
      </c>
      <c r="D944" s="40">
        <v>3</v>
      </c>
      <c r="E944" s="41" t="s">
        <v>26</v>
      </c>
      <c r="F944" s="42">
        <v>5008919.3389999997</v>
      </c>
      <c r="G944" s="42">
        <v>10590275</v>
      </c>
      <c r="H944" s="42">
        <v>61578712.999999993</v>
      </c>
      <c r="I944" s="42">
        <v>4035200</v>
      </c>
      <c r="J944" s="42">
        <f t="shared" si="105"/>
        <v>57543512.999999993</v>
      </c>
      <c r="K944" s="43">
        <f t="shared" si="100"/>
        <v>6.5529138291669078E-2</v>
      </c>
    </row>
    <row r="945" spans="1:11" s="44" customFormat="1" ht="27.75" customHeight="1" x14ac:dyDescent="0.3">
      <c r="A945" s="38" t="s">
        <v>23</v>
      </c>
      <c r="B945" s="38" t="s">
        <v>23</v>
      </c>
      <c r="C945" s="39">
        <v>3211213</v>
      </c>
      <c r="D945" s="40">
        <v>4</v>
      </c>
      <c r="E945" s="41" t="s">
        <v>27</v>
      </c>
      <c r="F945" s="42">
        <v>4976734.74</v>
      </c>
      <c r="G945" s="42">
        <v>1069499.99</v>
      </c>
      <c r="H945" s="42">
        <v>8516442.0000000037</v>
      </c>
      <c r="I945" s="42">
        <v>0</v>
      </c>
      <c r="J945" s="42">
        <f t="shared" si="105"/>
        <v>8516442.0000000037</v>
      </c>
      <c r="K945" s="43">
        <f t="shared" si="100"/>
        <v>0</v>
      </c>
    </row>
    <row r="946" spans="1:11" s="44" customFormat="1" ht="27.75" customHeight="1" x14ac:dyDescent="0.3">
      <c r="A946" s="38" t="s">
        <v>23</v>
      </c>
      <c r="B946" s="38" t="s">
        <v>23</v>
      </c>
      <c r="C946" s="39">
        <v>3211213</v>
      </c>
      <c r="D946" s="40">
        <v>5</v>
      </c>
      <c r="E946" s="41" t="s">
        <v>28</v>
      </c>
      <c r="F946" s="42">
        <v>0</v>
      </c>
      <c r="G946" s="42">
        <v>0</v>
      </c>
      <c r="H946" s="42">
        <v>0</v>
      </c>
      <c r="I946" s="42">
        <v>0</v>
      </c>
      <c r="J946" s="42">
        <f t="shared" si="105"/>
        <v>0</v>
      </c>
      <c r="K946" s="43">
        <f t="shared" si="100"/>
        <v>0</v>
      </c>
    </row>
    <row r="947" spans="1:11" s="44" customFormat="1" ht="27.75" customHeight="1" x14ac:dyDescent="0.3">
      <c r="A947" s="38" t="s">
        <v>23</v>
      </c>
      <c r="B947" s="38" t="s">
        <v>23</v>
      </c>
      <c r="C947" s="39">
        <v>3211213</v>
      </c>
      <c r="D947" s="40">
        <v>7</v>
      </c>
      <c r="E947" s="41" t="s">
        <v>29</v>
      </c>
      <c r="F947" s="42">
        <v>0</v>
      </c>
      <c r="G947" s="42">
        <v>0</v>
      </c>
      <c r="H947" s="42">
        <v>0</v>
      </c>
      <c r="I947" s="42">
        <v>0</v>
      </c>
      <c r="J947" s="42">
        <f t="shared" si="105"/>
        <v>0</v>
      </c>
      <c r="K947" s="43">
        <f t="shared" si="100"/>
        <v>0</v>
      </c>
    </row>
    <row r="948" spans="1:11" s="44" customFormat="1" ht="27.75" customHeight="1" x14ac:dyDescent="0.3">
      <c r="A948" s="38" t="s">
        <v>23</v>
      </c>
      <c r="B948" s="38" t="s">
        <v>23</v>
      </c>
      <c r="C948" s="39">
        <v>3211213</v>
      </c>
      <c r="D948" s="40">
        <v>9</v>
      </c>
      <c r="E948" s="41" t="s">
        <v>30</v>
      </c>
      <c r="F948" s="42">
        <v>224357</v>
      </c>
      <c r="G948" s="42">
        <v>4950600</v>
      </c>
      <c r="H948" s="42">
        <v>664245</v>
      </c>
      <c r="I948" s="42">
        <v>0</v>
      </c>
      <c r="J948" s="42">
        <f t="shared" si="105"/>
        <v>664245</v>
      </c>
      <c r="K948" s="43">
        <f t="shared" si="100"/>
        <v>0</v>
      </c>
    </row>
    <row r="949" spans="1:11" s="7" customFormat="1" ht="27.75" customHeight="1" x14ac:dyDescent="0.3">
      <c r="A949" s="33" t="s">
        <v>21</v>
      </c>
      <c r="B949" s="33" t="s">
        <v>21</v>
      </c>
      <c r="C949" s="33" t="s">
        <v>21</v>
      </c>
      <c r="D949" s="34">
        <v>3211214</v>
      </c>
      <c r="E949" s="45" t="s">
        <v>164</v>
      </c>
      <c r="F949" s="46">
        <v>686369380.92600012</v>
      </c>
      <c r="G949" s="46">
        <v>917870073.79000008</v>
      </c>
      <c r="H949" s="46">
        <f>SUMIF($B$950:$B$956,"article",H950:H956)</f>
        <v>1773044073.0000002</v>
      </c>
      <c r="I949" s="46">
        <f>SUMIF($B$950:$B$956,"article",I950:I956)</f>
        <v>149002920.15000001</v>
      </c>
      <c r="J949" s="46">
        <f>SUMIF($B$950:$B$956,"article",J950:J956)</f>
        <v>1624041152.8500004</v>
      </c>
      <c r="K949" s="47">
        <f t="shared" si="100"/>
        <v>8.4037911081300001E-2</v>
      </c>
    </row>
    <row r="950" spans="1:11" s="44" customFormat="1" ht="27.75" customHeight="1" x14ac:dyDescent="0.3">
      <c r="A950" s="38" t="s">
        <v>23</v>
      </c>
      <c r="B950" s="38" t="s">
        <v>23</v>
      </c>
      <c r="C950" s="39">
        <v>3211214</v>
      </c>
      <c r="D950" s="40">
        <v>1</v>
      </c>
      <c r="E950" s="41" t="s">
        <v>24</v>
      </c>
      <c r="F950" s="42">
        <v>585855429.04999995</v>
      </c>
      <c r="G950" s="42">
        <v>827537327.13</v>
      </c>
      <c r="H950" s="42">
        <v>1488291430.0000002</v>
      </c>
      <c r="I950" s="42">
        <v>131279989.53</v>
      </c>
      <c r="J950" s="42">
        <f t="shared" ref="J950:J956" si="106">H950-I950</f>
        <v>1357011440.4700003</v>
      </c>
      <c r="K950" s="43">
        <f t="shared" si="100"/>
        <v>8.8208523467745811E-2</v>
      </c>
    </row>
    <row r="951" spans="1:11" s="44" customFormat="1" ht="27.75" customHeight="1" x14ac:dyDescent="0.3">
      <c r="A951" s="38" t="s">
        <v>23</v>
      </c>
      <c r="B951" s="38" t="s">
        <v>23</v>
      </c>
      <c r="C951" s="39">
        <v>3211214</v>
      </c>
      <c r="D951" s="40">
        <v>2</v>
      </c>
      <c r="E951" s="41" t="s">
        <v>25</v>
      </c>
      <c r="F951" s="42">
        <v>26074491.940000005</v>
      </c>
      <c r="G951" s="42">
        <v>19496830.460000001</v>
      </c>
      <c r="H951" s="42">
        <v>34708115.000000015</v>
      </c>
      <c r="I951" s="42">
        <v>3640082.62</v>
      </c>
      <c r="J951" s="42">
        <f t="shared" si="106"/>
        <v>31068032.380000014</v>
      </c>
      <c r="K951" s="43">
        <f t="shared" si="100"/>
        <v>0.10487698971839866</v>
      </c>
    </row>
    <row r="952" spans="1:11" s="44" customFormat="1" ht="27.75" customHeight="1" x14ac:dyDescent="0.3">
      <c r="A952" s="38" t="s">
        <v>23</v>
      </c>
      <c r="B952" s="38" t="s">
        <v>23</v>
      </c>
      <c r="C952" s="39">
        <v>3211214</v>
      </c>
      <c r="D952" s="40">
        <v>3</v>
      </c>
      <c r="E952" s="41" t="s">
        <v>26</v>
      </c>
      <c r="F952" s="42">
        <v>37639496.479999997</v>
      </c>
      <c r="G952" s="42">
        <v>47457491.200000003</v>
      </c>
      <c r="H952" s="42">
        <v>178178800</v>
      </c>
      <c r="I952" s="42">
        <v>14082848</v>
      </c>
      <c r="J952" s="42">
        <f t="shared" si="106"/>
        <v>164095952</v>
      </c>
      <c r="K952" s="43">
        <f t="shared" si="100"/>
        <v>7.903773063911082E-2</v>
      </c>
    </row>
    <row r="953" spans="1:11" s="44" customFormat="1" ht="27.75" customHeight="1" x14ac:dyDescent="0.3">
      <c r="A953" s="38" t="s">
        <v>23</v>
      </c>
      <c r="B953" s="38" t="s">
        <v>23</v>
      </c>
      <c r="C953" s="39">
        <v>3211214</v>
      </c>
      <c r="D953" s="40">
        <v>4</v>
      </c>
      <c r="E953" s="41" t="s">
        <v>27</v>
      </c>
      <c r="F953" s="42">
        <v>17999971.791999999</v>
      </c>
      <c r="G953" s="42">
        <v>5364425</v>
      </c>
      <c r="H953" s="42">
        <v>46456233</v>
      </c>
      <c r="I953" s="42">
        <v>0</v>
      </c>
      <c r="J953" s="42">
        <f t="shared" si="106"/>
        <v>46456233</v>
      </c>
      <c r="K953" s="43">
        <f t="shared" si="100"/>
        <v>0</v>
      </c>
    </row>
    <row r="954" spans="1:11" s="44" customFormat="1" ht="27.75" customHeight="1" x14ac:dyDescent="0.3">
      <c r="A954" s="38" t="s">
        <v>23</v>
      </c>
      <c r="B954" s="38" t="s">
        <v>23</v>
      </c>
      <c r="C954" s="39">
        <v>3211214</v>
      </c>
      <c r="D954" s="40">
        <v>5</v>
      </c>
      <c r="E954" s="41" t="s">
        <v>28</v>
      </c>
      <c r="F954" s="42">
        <v>0</v>
      </c>
      <c r="G954" s="42">
        <v>0</v>
      </c>
      <c r="H954" s="42">
        <v>0</v>
      </c>
      <c r="I954" s="42">
        <v>0</v>
      </c>
      <c r="J954" s="42">
        <f t="shared" si="106"/>
        <v>0</v>
      </c>
      <c r="K954" s="43">
        <f t="shared" si="100"/>
        <v>0</v>
      </c>
    </row>
    <row r="955" spans="1:11" s="44" customFormat="1" ht="27.75" customHeight="1" x14ac:dyDescent="0.3">
      <c r="A955" s="38" t="s">
        <v>23</v>
      </c>
      <c r="B955" s="38" t="s">
        <v>23</v>
      </c>
      <c r="C955" s="39">
        <v>3211214</v>
      </c>
      <c r="D955" s="40">
        <v>7</v>
      </c>
      <c r="E955" s="41" t="s">
        <v>29</v>
      </c>
      <c r="F955" s="42">
        <v>0</v>
      </c>
      <c r="G955" s="42">
        <v>0</v>
      </c>
      <c r="H955" s="42">
        <v>0</v>
      </c>
      <c r="I955" s="42">
        <v>0</v>
      </c>
      <c r="J955" s="42">
        <f t="shared" si="106"/>
        <v>0</v>
      </c>
      <c r="K955" s="43">
        <f t="shared" si="100"/>
        <v>0</v>
      </c>
    </row>
    <row r="956" spans="1:11" s="44" customFormat="1" ht="27.75" customHeight="1" x14ac:dyDescent="0.3">
      <c r="A956" s="38" t="s">
        <v>23</v>
      </c>
      <c r="B956" s="38" t="s">
        <v>23</v>
      </c>
      <c r="C956" s="39">
        <v>3211214</v>
      </c>
      <c r="D956" s="40">
        <v>9</v>
      </c>
      <c r="E956" s="41" t="s">
        <v>30</v>
      </c>
      <c r="F956" s="42">
        <v>18799991.664000005</v>
      </c>
      <c r="G956" s="42">
        <v>18014000</v>
      </c>
      <c r="H956" s="42">
        <v>25409495.000000004</v>
      </c>
      <c r="I956" s="42">
        <v>0</v>
      </c>
      <c r="J956" s="42">
        <f t="shared" si="106"/>
        <v>25409495.000000004</v>
      </c>
      <c r="K956" s="43">
        <f t="shared" si="100"/>
        <v>0</v>
      </c>
    </row>
    <row r="957" spans="1:11" s="7" customFormat="1" ht="27.75" customHeight="1" x14ac:dyDescent="0.3">
      <c r="A957" s="71" t="s">
        <v>12</v>
      </c>
      <c r="B957" s="71" t="s">
        <v>12</v>
      </c>
      <c r="C957" s="71" t="s">
        <v>12</v>
      </c>
      <c r="D957" s="13">
        <v>4</v>
      </c>
      <c r="E957" s="72" t="s">
        <v>165</v>
      </c>
      <c r="F957" s="73">
        <v>2492636481.0379996</v>
      </c>
      <c r="G957" s="73">
        <v>2636209644.4235005</v>
      </c>
      <c r="H957" s="73">
        <f>SUMIF($B$958:$B$999,"MIN",H958:H999)</f>
        <v>5508908260.3916998</v>
      </c>
      <c r="I957" s="73">
        <f>SUMIF($B$958:$B$999,"MIN",I958:I999)</f>
        <v>298761164.88999999</v>
      </c>
      <c r="J957" s="73">
        <f>SUMIF($B$958:$B$999,"MIN",J958:J999)</f>
        <v>5210147095.5017004</v>
      </c>
      <c r="K957" s="74">
        <f t="shared" si="100"/>
        <v>5.4232372508007089E-2</v>
      </c>
    </row>
    <row r="958" spans="1:11" s="7" customFormat="1" ht="27.75" customHeight="1" x14ac:dyDescent="0.3">
      <c r="A958" s="22" t="s">
        <v>16</v>
      </c>
      <c r="B958" s="22" t="s">
        <v>16</v>
      </c>
      <c r="C958" s="22" t="s">
        <v>16</v>
      </c>
      <c r="D958" s="50">
        <v>4111</v>
      </c>
      <c r="E958" s="51" t="s">
        <v>166</v>
      </c>
      <c r="F958" s="52">
        <v>693364543.55999982</v>
      </c>
      <c r="G958" s="52">
        <v>736321797.32999992</v>
      </c>
      <c r="H958" s="52">
        <f>SUMIF($B$959:$B$967,"chap",H959:H967)</f>
        <v>1394251371</v>
      </c>
      <c r="I958" s="52">
        <f>SUMIF($B$959:$B$967,"chap",I959:I967)</f>
        <v>75471566.629999995</v>
      </c>
      <c r="J958" s="52">
        <f>SUMIF($B$959:$B$967,"chap",J959:J967)</f>
        <v>1318779804.3699999</v>
      </c>
      <c r="K958" s="53">
        <f t="shared" si="100"/>
        <v>5.413053069180019E-2</v>
      </c>
    </row>
    <row r="959" spans="1:11" s="32" customFormat="1" ht="27.75" customHeight="1" x14ac:dyDescent="0.3">
      <c r="A959" s="27" t="s">
        <v>19</v>
      </c>
      <c r="B959" s="27" t="s">
        <v>19</v>
      </c>
      <c r="C959" s="27" t="s">
        <v>19</v>
      </c>
      <c r="D959" s="28">
        <v>41111</v>
      </c>
      <c r="E959" s="29" t="s">
        <v>20</v>
      </c>
      <c r="F959" s="30">
        <v>693364543.55999982</v>
      </c>
      <c r="G959" s="30">
        <v>736321797.32999992</v>
      </c>
      <c r="H959" s="30">
        <f>SUMIF($B$960:$B$967,"section",H960:H967)</f>
        <v>1394251371</v>
      </c>
      <c r="I959" s="30">
        <f>SUMIF($B$960:$B$967,"section",I960:I967)</f>
        <v>75471566.629999995</v>
      </c>
      <c r="J959" s="30">
        <f>SUMIF($B$960:$B$967,"section",J960:J967)</f>
        <v>1318779804.3699999</v>
      </c>
      <c r="K959" s="31">
        <f t="shared" si="100"/>
        <v>5.413053069180019E-2</v>
      </c>
    </row>
    <row r="960" spans="1:11" s="7" customFormat="1" ht="27.75" customHeight="1" x14ac:dyDescent="0.3">
      <c r="A960" s="33" t="s">
        <v>21</v>
      </c>
      <c r="B960" s="33" t="s">
        <v>21</v>
      </c>
      <c r="C960" s="33" t="s">
        <v>21</v>
      </c>
      <c r="D960" s="34">
        <v>4111111</v>
      </c>
      <c r="E960" s="45" t="s">
        <v>167</v>
      </c>
      <c r="F960" s="46">
        <v>693364543.55999982</v>
      </c>
      <c r="G960" s="46">
        <v>736321797.32999992</v>
      </c>
      <c r="H960" s="46">
        <f>SUMIF($B$961:$B$967,"article",H961:H967)</f>
        <v>1394251371</v>
      </c>
      <c r="I960" s="46">
        <f>SUMIF($B$961:$B$967,"article",I961:I967)</f>
        <v>75471566.629999995</v>
      </c>
      <c r="J960" s="46">
        <f>SUMIF($B$961:$B$967,"article",J961:J967)</f>
        <v>1318779804.3699999</v>
      </c>
      <c r="K960" s="47">
        <f t="shared" si="100"/>
        <v>5.413053069180019E-2</v>
      </c>
    </row>
    <row r="961" spans="1:11" s="44" customFormat="1" ht="27.75" customHeight="1" x14ac:dyDescent="0.3">
      <c r="A961" s="38" t="s">
        <v>23</v>
      </c>
      <c r="B961" s="38" t="s">
        <v>23</v>
      </c>
      <c r="C961" s="39">
        <v>4111111</v>
      </c>
      <c r="D961" s="40">
        <v>1</v>
      </c>
      <c r="E961" s="41" t="s">
        <v>24</v>
      </c>
      <c r="F961" s="42">
        <v>426550836.15999979</v>
      </c>
      <c r="G961" s="42">
        <v>438371819.96999997</v>
      </c>
      <c r="H961" s="42">
        <v>719859495.99999976</v>
      </c>
      <c r="I961" s="42">
        <v>61784766.629999995</v>
      </c>
      <c r="J961" s="42">
        <f t="shared" ref="J961:J967" si="107">H961-I961</f>
        <v>658074729.36999977</v>
      </c>
      <c r="K961" s="43">
        <f t="shared" si="100"/>
        <v>8.5828924912869406E-2</v>
      </c>
    </row>
    <row r="962" spans="1:11" s="44" customFormat="1" ht="27.75" customHeight="1" x14ac:dyDescent="0.3">
      <c r="A962" s="38" t="s">
        <v>23</v>
      </c>
      <c r="B962" s="38" t="s">
        <v>23</v>
      </c>
      <c r="C962" s="39">
        <v>4111111</v>
      </c>
      <c r="D962" s="40">
        <v>2</v>
      </c>
      <c r="E962" s="41" t="s">
        <v>25</v>
      </c>
      <c r="F962" s="42">
        <v>32257963.439999998</v>
      </c>
      <c r="G962" s="42">
        <v>48543802.185000002</v>
      </c>
      <c r="H962" s="42">
        <v>129134018.99999997</v>
      </c>
      <c r="I962" s="42">
        <v>0</v>
      </c>
      <c r="J962" s="42">
        <f t="shared" si="107"/>
        <v>129134018.99999997</v>
      </c>
      <c r="K962" s="43">
        <f t="shared" si="100"/>
        <v>0</v>
      </c>
    </row>
    <row r="963" spans="1:11" s="44" customFormat="1" ht="27.75" customHeight="1" x14ac:dyDescent="0.3">
      <c r="A963" s="38" t="s">
        <v>23</v>
      </c>
      <c r="B963" s="38" t="s">
        <v>23</v>
      </c>
      <c r="C963" s="39">
        <v>4111111</v>
      </c>
      <c r="D963" s="40">
        <v>3</v>
      </c>
      <c r="E963" s="41" t="s">
        <v>26</v>
      </c>
      <c r="F963" s="42">
        <v>26211599.719999999</v>
      </c>
      <c r="G963" s="42">
        <v>25068106.175000001</v>
      </c>
      <c r="H963" s="42">
        <v>130598169</v>
      </c>
      <c r="I963" s="42">
        <v>0</v>
      </c>
      <c r="J963" s="42">
        <f t="shared" si="107"/>
        <v>130598169</v>
      </c>
      <c r="K963" s="43">
        <f t="shared" si="100"/>
        <v>0</v>
      </c>
    </row>
    <row r="964" spans="1:11" s="44" customFormat="1" ht="27.75" customHeight="1" x14ac:dyDescent="0.3">
      <c r="A964" s="38" t="s">
        <v>23</v>
      </c>
      <c r="B964" s="38" t="s">
        <v>23</v>
      </c>
      <c r="C964" s="39">
        <v>4111111</v>
      </c>
      <c r="D964" s="40">
        <v>4</v>
      </c>
      <c r="E964" s="41" t="s">
        <v>27</v>
      </c>
      <c r="F964" s="42">
        <v>12205237.199999999</v>
      </c>
      <c r="G964" s="42">
        <v>10238444</v>
      </c>
      <c r="H964" s="42">
        <v>101125391.99999997</v>
      </c>
      <c r="I964" s="42">
        <v>0</v>
      </c>
      <c r="J964" s="42">
        <f t="shared" si="107"/>
        <v>101125391.99999997</v>
      </c>
      <c r="K964" s="43">
        <f t="shared" ref="K964:K999" si="108">IF(G964&lt;&gt;0,I964/H964,0)</f>
        <v>0</v>
      </c>
    </row>
    <row r="965" spans="1:11" s="44" customFormat="1" ht="27.75" customHeight="1" x14ac:dyDescent="0.3">
      <c r="A965" s="38" t="s">
        <v>23</v>
      </c>
      <c r="B965" s="38" t="s">
        <v>23</v>
      </c>
      <c r="C965" s="39">
        <v>4111111</v>
      </c>
      <c r="D965" s="40">
        <v>5</v>
      </c>
      <c r="E965" s="41" t="s">
        <v>28</v>
      </c>
      <c r="F965" s="42">
        <v>0</v>
      </c>
      <c r="G965" s="42">
        <v>0</v>
      </c>
      <c r="H965" s="42">
        <v>0</v>
      </c>
      <c r="I965" s="42">
        <v>0</v>
      </c>
      <c r="J965" s="42">
        <f t="shared" si="107"/>
        <v>0</v>
      </c>
      <c r="K965" s="43">
        <f t="shared" si="108"/>
        <v>0</v>
      </c>
    </row>
    <row r="966" spans="1:11" s="44" customFormat="1" ht="27.75" customHeight="1" x14ac:dyDescent="0.3">
      <c r="A966" s="38" t="s">
        <v>23</v>
      </c>
      <c r="B966" s="38" t="s">
        <v>23</v>
      </c>
      <c r="C966" s="39">
        <v>4111111</v>
      </c>
      <c r="D966" s="40">
        <v>7</v>
      </c>
      <c r="E966" s="41" t="s">
        <v>29</v>
      </c>
      <c r="F966" s="42">
        <v>431157.12000000011</v>
      </c>
      <c r="G966" s="42">
        <v>0</v>
      </c>
      <c r="H966" s="42">
        <v>0</v>
      </c>
      <c r="I966" s="42">
        <v>0</v>
      </c>
      <c r="J966" s="42">
        <f t="shared" si="107"/>
        <v>0</v>
      </c>
      <c r="K966" s="43">
        <f t="shared" si="108"/>
        <v>0</v>
      </c>
    </row>
    <row r="967" spans="1:11" s="44" customFormat="1" ht="27.75" customHeight="1" x14ac:dyDescent="0.3">
      <c r="A967" s="38" t="s">
        <v>23</v>
      </c>
      <c r="B967" s="38" t="s">
        <v>23</v>
      </c>
      <c r="C967" s="39">
        <v>4111111</v>
      </c>
      <c r="D967" s="40">
        <v>9</v>
      </c>
      <c r="E967" s="41" t="s">
        <v>30</v>
      </c>
      <c r="F967" s="42">
        <v>195707749.92000002</v>
      </c>
      <c r="G967" s="42">
        <v>214099625</v>
      </c>
      <c r="H967" s="42">
        <v>313534295.00000012</v>
      </c>
      <c r="I967" s="42">
        <v>13686800</v>
      </c>
      <c r="J967" s="42">
        <f t="shared" si="107"/>
        <v>299847495.00000012</v>
      </c>
      <c r="K967" s="43">
        <f t="shared" si="108"/>
        <v>4.3653278822337424E-2</v>
      </c>
    </row>
    <row r="968" spans="1:11" s="7" customFormat="1" ht="27.75" customHeight="1" x14ac:dyDescent="0.3">
      <c r="A968" s="22" t="s">
        <v>16</v>
      </c>
      <c r="B968" s="22" t="s">
        <v>16</v>
      </c>
      <c r="C968" s="22" t="s">
        <v>16</v>
      </c>
      <c r="D968" s="50">
        <v>4211</v>
      </c>
      <c r="E968" s="51" t="s">
        <v>168</v>
      </c>
      <c r="F968" s="52">
        <v>406240737.69999993</v>
      </c>
      <c r="G968" s="52">
        <v>498694968.6685003</v>
      </c>
      <c r="H968" s="52">
        <f>SUMIF($B$969:$B$977,"chap",H969:H977)</f>
        <v>1443704621.9999995</v>
      </c>
      <c r="I968" s="52">
        <f>SUMIF($B$969:$B$977,"chap",I969:I977)</f>
        <v>1464945.7</v>
      </c>
      <c r="J968" s="52">
        <f>SUMIF($B$969:$B$977,"chap",J969:J977)</f>
        <v>1442239676.2999995</v>
      </c>
      <c r="K968" s="53">
        <f t="shared" si="108"/>
        <v>1.0147128974142749E-3</v>
      </c>
    </row>
    <row r="969" spans="1:11" s="32" customFormat="1" ht="27.75" customHeight="1" x14ac:dyDescent="0.3">
      <c r="A969" s="27" t="s">
        <v>19</v>
      </c>
      <c r="B969" s="27" t="s">
        <v>19</v>
      </c>
      <c r="C969" s="27" t="s">
        <v>19</v>
      </c>
      <c r="D969" s="28">
        <v>42111</v>
      </c>
      <c r="E969" s="29" t="s">
        <v>20</v>
      </c>
      <c r="F969" s="30">
        <v>406240737.69999993</v>
      </c>
      <c r="G969" s="30">
        <v>498694968.6685003</v>
      </c>
      <c r="H969" s="30">
        <f>SUMIF($B$970:$B$977,"section",H970:H977)</f>
        <v>1443704621.9999995</v>
      </c>
      <c r="I969" s="30">
        <f>SUMIF($B$970:$B$977,"section",I970:I977)</f>
        <v>1464945.7</v>
      </c>
      <c r="J969" s="30">
        <f>SUMIF($B$970:$B$977,"section",J970:J977)</f>
        <v>1442239676.2999995</v>
      </c>
      <c r="K969" s="31">
        <f t="shared" si="108"/>
        <v>1.0147128974142749E-3</v>
      </c>
    </row>
    <row r="970" spans="1:11" s="7" customFormat="1" ht="27.75" customHeight="1" x14ac:dyDescent="0.3">
      <c r="A970" s="33" t="s">
        <v>21</v>
      </c>
      <c r="B970" s="33" t="s">
        <v>21</v>
      </c>
      <c r="C970" s="33" t="s">
        <v>21</v>
      </c>
      <c r="D970" s="34">
        <v>4211111</v>
      </c>
      <c r="E970" s="45" t="s">
        <v>168</v>
      </c>
      <c r="F970" s="46">
        <v>406240737.69999993</v>
      </c>
      <c r="G970" s="46">
        <v>498694968.6685003</v>
      </c>
      <c r="H970" s="46">
        <f>SUMIF($B$971:$B$977,"article",H971:H977)</f>
        <v>1443704621.9999995</v>
      </c>
      <c r="I970" s="46">
        <f>SUMIF($B$971:$B$977,"article",I971:I977)</f>
        <v>1464945.7</v>
      </c>
      <c r="J970" s="46">
        <f>SUMIF($B$971:$B$977,"article",J971:J977)</f>
        <v>1442239676.2999995</v>
      </c>
      <c r="K970" s="47">
        <f t="shared" si="108"/>
        <v>1.0147128974142749E-3</v>
      </c>
    </row>
    <row r="971" spans="1:11" s="44" customFormat="1" ht="27.75" customHeight="1" x14ac:dyDescent="0.3">
      <c r="A971" s="38" t="s">
        <v>23</v>
      </c>
      <c r="B971" s="38" t="s">
        <v>23</v>
      </c>
      <c r="C971" s="39">
        <v>4211111</v>
      </c>
      <c r="D971" s="40">
        <v>1</v>
      </c>
      <c r="E971" s="41" t="s">
        <v>24</v>
      </c>
      <c r="F971" s="42">
        <v>307128594.99999994</v>
      </c>
      <c r="G971" s="42">
        <v>437249609.02350032</v>
      </c>
      <c r="H971" s="42">
        <v>991396558.89999962</v>
      </c>
      <c r="I971" s="42">
        <v>379000</v>
      </c>
      <c r="J971" s="42">
        <f t="shared" ref="J971:J977" si="109">H971-I971</f>
        <v>991017558.89999962</v>
      </c>
      <c r="K971" s="43">
        <f t="shared" si="108"/>
        <v>3.8228900090244214E-4</v>
      </c>
    </row>
    <row r="972" spans="1:11" s="44" customFormat="1" ht="27.75" customHeight="1" x14ac:dyDescent="0.3">
      <c r="A972" s="38" t="s">
        <v>23</v>
      </c>
      <c r="B972" s="38" t="s">
        <v>23</v>
      </c>
      <c r="C972" s="39">
        <v>4211111</v>
      </c>
      <c r="D972" s="40">
        <v>2</v>
      </c>
      <c r="E972" s="41" t="s">
        <v>25</v>
      </c>
      <c r="F972" s="42">
        <v>15377952.999999996</v>
      </c>
      <c r="G972" s="42">
        <v>17162519.645</v>
      </c>
      <c r="H972" s="42">
        <v>86588325.000000015</v>
      </c>
      <c r="I972" s="42">
        <v>1085945.7</v>
      </c>
      <c r="J972" s="42">
        <f t="shared" si="109"/>
        <v>85502379.300000012</v>
      </c>
      <c r="K972" s="43">
        <f t="shared" si="108"/>
        <v>1.2541479466198241E-2</v>
      </c>
    </row>
    <row r="973" spans="1:11" s="44" customFormat="1" ht="27.75" customHeight="1" x14ac:dyDescent="0.3">
      <c r="A973" s="38" t="s">
        <v>23</v>
      </c>
      <c r="B973" s="38" t="s">
        <v>23</v>
      </c>
      <c r="C973" s="39">
        <v>4211111</v>
      </c>
      <c r="D973" s="40">
        <v>3</v>
      </c>
      <c r="E973" s="41" t="s">
        <v>26</v>
      </c>
      <c r="F973" s="42">
        <v>13834200</v>
      </c>
      <c r="G973" s="42">
        <v>21333288</v>
      </c>
      <c r="H973" s="42">
        <v>27694738.099999998</v>
      </c>
      <c r="I973" s="42">
        <v>0</v>
      </c>
      <c r="J973" s="42">
        <f t="shared" si="109"/>
        <v>27694738.099999998</v>
      </c>
      <c r="K973" s="43">
        <f t="shared" si="108"/>
        <v>0</v>
      </c>
    </row>
    <row r="974" spans="1:11" s="44" customFormat="1" ht="27.75" customHeight="1" x14ac:dyDescent="0.3">
      <c r="A974" s="38" t="s">
        <v>23</v>
      </c>
      <c r="B974" s="38" t="s">
        <v>23</v>
      </c>
      <c r="C974" s="39">
        <v>4211111</v>
      </c>
      <c r="D974" s="40">
        <v>4</v>
      </c>
      <c r="E974" s="41" t="s">
        <v>27</v>
      </c>
      <c r="F974" s="42">
        <v>9500001.7000000011</v>
      </c>
      <c r="G974" s="42">
        <v>2199552</v>
      </c>
      <c r="H974" s="42">
        <v>325024999.99999994</v>
      </c>
      <c r="I974" s="42">
        <v>0</v>
      </c>
      <c r="J974" s="42">
        <f t="shared" si="109"/>
        <v>325024999.99999994</v>
      </c>
      <c r="K974" s="43">
        <f t="shared" si="108"/>
        <v>0</v>
      </c>
    </row>
    <row r="975" spans="1:11" s="44" customFormat="1" ht="27.75" customHeight="1" x14ac:dyDescent="0.3">
      <c r="A975" s="38" t="s">
        <v>23</v>
      </c>
      <c r="B975" s="38" t="s">
        <v>23</v>
      </c>
      <c r="C975" s="39">
        <v>4211111</v>
      </c>
      <c r="D975" s="40">
        <v>5</v>
      </c>
      <c r="E975" s="41" t="s">
        <v>28</v>
      </c>
      <c r="F975" s="42">
        <v>0</v>
      </c>
      <c r="G975" s="42">
        <v>0</v>
      </c>
      <c r="H975" s="42">
        <v>0</v>
      </c>
      <c r="I975" s="42">
        <v>0</v>
      </c>
      <c r="J975" s="42">
        <f t="shared" si="109"/>
        <v>0</v>
      </c>
      <c r="K975" s="43">
        <f t="shared" si="108"/>
        <v>0</v>
      </c>
    </row>
    <row r="976" spans="1:11" s="44" customFormat="1" ht="27.75" customHeight="1" x14ac:dyDescent="0.3">
      <c r="A976" s="38" t="s">
        <v>23</v>
      </c>
      <c r="B976" s="38" t="s">
        <v>23</v>
      </c>
      <c r="C976" s="39">
        <v>4211111</v>
      </c>
      <c r="D976" s="40">
        <v>7</v>
      </c>
      <c r="E976" s="41" t="s">
        <v>29</v>
      </c>
      <c r="F976" s="42">
        <v>0</v>
      </c>
      <c r="G976" s="42">
        <v>0</v>
      </c>
      <c r="H976" s="42">
        <v>0</v>
      </c>
      <c r="I976" s="42">
        <v>0</v>
      </c>
      <c r="J976" s="42">
        <f t="shared" si="109"/>
        <v>0</v>
      </c>
      <c r="K976" s="43">
        <f t="shared" si="108"/>
        <v>0</v>
      </c>
    </row>
    <row r="977" spans="1:11" s="44" customFormat="1" ht="27.75" customHeight="1" x14ac:dyDescent="0.3">
      <c r="A977" s="38" t="s">
        <v>23</v>
      </c>
      <c r="B977" s="38" t="s">
        <v>23</v>
      </c>
      <c r="C977" s="39">
        <v>4211111</v>
      </c>
      <c r="D977" s="40">
        <v>9</v>
      </c>
      <c r="E977" s="41" t="s">
        <v>30</v>
      </c>
      <c r="F977" s="42">
        <v>60399988</v>
      </c>
      <c r="G977" s="42">
        <v>20750000</v>
      </c>
      <c r="H977" s="42">
        <v>12999999.999999998</v>
      </c>
      <c r="I977" s="42">
        <v>0</v>
      </c>
      <c r="J977" s="42">
        <f t="shared" si="109"/>
        <v>12999999.999999998</v>
      </c>
      <c r="K977" s="43">
        <f t="shared" si="108"/>
        <v>0</v>
      </c>
    </row>
    <row r="978" spans="1:11" s="7" customFormat="1" ht="27.75" customHeight="1" x14ac:dyDescent="0.3">
      <c r="A978" s="22" t="s">
        <v>16</v>
      </c>
      <c r="B978" s="22" t="s">
        <v>16</v>
      </c>
      <c r="C978" s="22" t="s">
        <v>16</v>
      </c>
      <c r="D978" s="50">
        <v>4212</v>
      </c>
      <c r="E978" s="51" t="s">
        <v>169</v>
      </c>
      <c r="F978" s="52">
        <v>55000000</v>
      </c>
      <c r="G978" s="52">
        <v>109310886.34999999</v>
      </c>
      <c r="H978" s="52">
        <f>SUMIF($B$979:$B$987,"section",H979:H987)</f>
        <v>298722321</v>
      </c>
      <c r="I978" s="52">
        <f>SUMIF($B$979:$B$987,"section",I979:I987)</f>
        <v>36394324.660000004</v>
      </c>
      <c r="J978" s="52">
        <f>SUMIF($B$979:$B$987,"section",J979:J987)</f>
        <v>262327996.34000003</v>
      </c>
      <c r="K978" s="53">
        <f t="shared" si="108"/>
        <v>0.12183329500844366</v>
      </c>
    </row>
    <row r="979" spans="1:11" s="32" customFormat="1" ht="27.75" customHeight="1" x14ac:dyDescent="0.3">
      <c r="A979" s="27" t="s">
        <v>19</v>
      </c>
      <c r="B979" s="27" t="s">
        <v>19</v>
      </c>
      <c r="C979" s="27" t="s">
        <v>19</v>
      </c>
      <c r="D979" s="28">
        <v>42121</v>
      </c>
      <c r="E979" s="29" t="s">
        <v>20</v>
      </c>
      <c r="F979" s="30">
        <v>55000000</v>
      </c>
      <c r="G979" s="30">
        <v>109310886.34999999</v>
      </c>
      <c r="H979" s="30">
        <f>SUMIF($B$979:$B$987,"section",H979:H987)</f>
        <v>298722321</v>
      </c>
      <c r="I979" s="30">
        <f>SUMIF($B$979:$B$987,"section",I979:I987)</f>
        <v>36394324.660000004</v>
      </c>
      <c r="J979" s="30">
        <f>SUMIF($B$979:$B$987,"section",J979:J987)</f>
        <v>262327996.34000003</v>
      </c>
      <c r="K979" s="31">
        <f t="shared" si="108"/>
        <v>0.12183329500844366</v>
      </c>
    </row>
    <row r="980" spans="1:11" s="7" customFormat="1" ht="27.75" customHeight="1" x14ac:dyDescent="0.3">
      <c r="A980" s="33" t="s">
        <v>21</v>
      </c>
      <c r="B980" s="33" t="s">
        <v>21</v>
      </c>
      <c r="C980" s="33" t="s">
        <v>21</v>
      </c>
      <c r="D980" s="34">
        <v>4212112</v>
      </c>
      <c r="E980" s="45" t="s">
        <v>169</v>
      </c>
      <c r="F980" s="46">
        <v>55000000</v>
      </c>
      <c r="G980" s="46">
        <v>109310886.34999999</v>
      </c>
      <c r="H980" s="46">
        <f>SUMIF($B$981:$B$987,"article",H981:H987)</f>
        <v>298722321</v>
      </c>
      <c r="I980" s="46">
        <f>SUMIF($B$981:$B$987,"article",I981:I987)</f>
        <v>36394324.660000004</v>
      </c>
      <c r="J980" s="46">
        <f>SUMIF($B$981:$B$987,"article",J981:J987)</f>
        <v>262327996.34000003</v>
      </c>
      <c r="K980" s="47">
        <f t="shared" si="108"/>
        <v>0.12183329500844366</v>
      </c>
    </row>
    <row r="981" spans="1:11" s="44" customFormat="1" ht="27.75" customHeight="1" x14ac:dyDescent="0.3">
      <c r="A981" s="38" t="s">
        <v>23</v>
      </c>
      <c r="B981" s="38" t="s">
        <v>23</v>
      </c>
      <c r="C981" s="39">
        <v>4212112</v>
      </c>
      <c r="D981" s="40">
        <v>1</v>
      </c>
      <c r="E981" s="41" t="s">
        <v>24</v>
      </c>
      <c r="F981" s="42">
        <v>30499333.960000001</v>
      </c>
      <c r="G981" s="42">
        <v>86255912.170000002</v>
      </c>
      <c r="H981" s="42">
        <v>197369850.00000003</v>
      </c>
      <c r="I981" s="42">
        <v>25278966.670000002</v>
      </c>
      <c r="J981" s="42">
        <f t="shared" ref="J981:J987" si="110">H981-I981</f>
        <v>172090883.33000004</v>
      </c>
      <c r="K981" s="43">
        <f t="shared" si="108"/>
        <v>0.12807917050147222</v>
      </c>
    </row>
    <row r="982" spans="1:11" s="44" customFormat="1" ht="27.75" customHeight="1" x14ac:dyDescent="0.3">
      <c r="A982" s="38" t="s">
        <v>23</v>
      </c>
      <c r="B982" s="38" t="s">
        <v>23</v>
      </c>
      <c r="C982" s="39">
        <v>4212112</v>
      </c>
      <c r="D982" s="40">
        <v>2</v>
      </c>
      <c r="E982" s="41" t="s">
        <v>25</v>
      </c>
      <c r="F982" s="42">
        <v>9305263.0399999991</v>
      </c>
      <c r="G982" s="42">
        <v>6707532.3799999999</v>
      </c>
      <c r="H982" s="42">
        <v>39190413.000000007</v>
      </c>
      <c r="I982" s="42">
        <v>5036157.99</v>
      </c>
      <c r="J982" s="42">
        <f t="shared" si="110"/>
        <v>34154255.010000005</v>
      </c>
      <c r="K982" s="43">
        <f t="shared" si="108"/>
        <v>0.1285048460703897</v>
      </c>
    </row>
    <row r="983" spans="1:11" s="44" customFormat="1" ht="27.75" customHeight="1" x14ac:dyDescent="0.3">
      <c r="A983" s="38" t="s">
        <v>23</v>
      </c>
      <c r="B983" s="38" t="s">
        <v>23</v>
      </c>
      <c r="C983" s="39">
        <v>4212112</v>
      </c>
      <c r="D983" s="40">
        <v>3</v>
      </c>
      <c r="E983" s="41" t="s">
        <v>26</v>
      </c>
      <c r="F983" s="42">
        <v>3570000</v>
      </c>
      <c r="G983" s="42">
        <v>10329300.300000001</v>
      </c>
      <c r="H983" s="42">
        <v>36664000.999999993</v>
      </c>
      <c r="I983" s="42">
        <v>6079200</v>
      </c>
      <c r="J983" s="42">
        <f t="shared" si="110"/>
        <v>30584800.999999993</v>
      </c>
      <c r="K983" s="43">
        <f t="shared" si="108"/>
        <v>0.16580841790834561</v>
      </c>
    </row>
    <row r="984" spans="1:11" s="44" customFormat="1" ht="27.75" customHeight="1" x14ac:dyDescent="0.3">
      <c r="A984" s="38" t="s">
        <v>23</v>
      </c>
      <c r="B984" s="38" t="s">
        <v>23</v>
      </c>
      <c r="C984" s="39">
        <v>4212112</v>
      </c>
      <c r="D984" s="40">
        <v>4</v>
      </c>
      <c r="E984" s="41" t="s">
        <v>27</v>
      </c>
      <c r="F984" s="42">
        <v>7175000</v>
      </c>
      <c r="G984" s="42">
        <v>6018141.5</v>
      </c>
      <c r="H984" s="42">
        <v>21897671</v>
      </c>
      <c r="I984" s="42">
        <v>0</v>
      </c>
      <c r="J984" s="42">
        <f t="shared" si="110"/>
        <v>21897671</v>
      </c>
      <c r="K984" s="43">
        <f t="shared" si="108"/>
        <v>0</v>
      </c>
    </row>
    <row r="985" spans="1:11" s="44" customFormat="1" ht="27.75" customHeight="1" x14ac:dyDescent="0.3">
      <c r="A985" s="38" t="s">
        <v>23</v>
      </c>
      <c r="B985" s="38" t="s">
        <v>23</v>
      </c>
      <c r="C985" s="39">
        <v>4212112</v>
      </c>
      <c r="D985" s="40">
        <v>5</v>
      </c>
      <c r="E985" s="41" t="s">
        <v>28</v>
      </c>
      <c r="F985" s="42">
        <v>0</v>
      </c>
      <c r="G985" s="42">
        <v>0</v>
      </c>
      <c r="H985" s="42">
        <v>600000</v>
      </c>
      <c r="I985" s="42">
        <v>0</v>
      </c>
      <c r="J985" s="42">
        <f t="shared" si="110"/>
        <v>600000</v>
      </c>
      <c r="K985" s="43">
        <f t="shared" si="108"/>
        <v>0</v>
      </c>
    </row>
    <row r="986" spans="1:11" s="44" customFormat="1" ht="27.75" customHeight="1" x14ac:dyDescent="0.3">
      <c r="A986" s="38" t="s">
        <v>23</v>
      </c>
      <c r="B986" s="38" t="s">
        <v>23</v>
      </c>
      <c r="C986" s="39">
        <v>4212112</v>
      </c>
      <c r="D986" s="40">
        <v>7</v>
      </c>
      <c r="E986" s="41" t="s">
        <v>29</v>
      </c>
      <c r="F986" s="42">
        <v>0</v>
      </c>
      <c r="G986" s="42">
        <v>0</v>
      </c>
      <c r="H986" s="42">
        <v>0</v>
      </c>
      <c r="I986" s="42">
        <v>0</v>
      </c>
      <c r="J986" s="42">
        <f t="shared" si="110"/>
        <v>0</v>
      </c>
      <c r="K986" s="43">
        <f t="shared" si="108"/>
        <v>0</v>
      </c>
    </row>
    <row r="987" spans="1:11" s="44" customFormat="1" ht="27.75" customHeight="1" x14ac:dyDescent="0.3">
      <c r="A987" s="38" t="s">
        <v>23</v>
      </c>
      <c r="B987" s="38" t="s">
        <v>23</v>
      </c>
      <c r="C987" s="39">
        <v>4212112</v>
      </c>
      <c r="D987" s="40">
        <v>9</v>
      </c>
      <c r="E987" s="41" t="s">
        <v>30</v>
      </c>
      <c r="F987" s="42">
        <v>4450403</v>
      </c>
      <c r="G987" s="42">
        <v>0</v>
      </c>
      <c r="H987" s="42">
        <v>3000386</v>
      </c>
      <c r="I987" s="42">
        <v>0</v>
      </c>
      <c r="J987" s="42">
        <f t="shared" si="110"/>
        <v>3000386</v>
      </c>
      <c r="K987" s="43">
        <f t="shared" si="108"/>
        <v>0</v>
      </c>
    </row>
    <row r="988" spans="1:11" s="7" customFormat="1" ht="27.75" customHeight="1" x14ac:dyDescent="0.3">
      <c r="A988" s="22" t="s">
        <v>16</v>
      </c>
      <c r="B988" s="22" t="s">
        <v>16</v>
      </c>
      <c r="C988" s="22" t="s">
        <v>16</v>
      </c>
      <c r="D988" s="50">
        <v>4311</v>
      </c>
      <c r="E988" s="51" t="s">
        <v>170</v>
      </c>
      <c r="F988" s="52">
        <v>1302999999.7779999</v>
      </c>
      <c r="G988" s="52">
        <v>1262180664.9975002</v>
      </c>
      <c r="H988" s="52">
        <f>SUMIF($B$989:$B$993,"chap",H989:H993)</f>
        <v>2286808831.750001</v>
      </c>
      <c r="I988" s="52">
        <f>SUMIF($B$989:$B$993,"chap",I989:I993)</f>
        <v>181161925.5</v>
      </c>
      <c r="J988" s="52">
        <f>SUMIF($B$989:$B$993,"chap",J989:J993)</f>
        <v>2105646906.2500007</v>
      </c>
      <c r="K988" s="53">
        <f t="shared" si="108"/>
        <v>7.922040661412183E-2</v>
      </c>
    </row>
    <row r="989" spans="1:11" s="32" customFormat="1" ht="27.75" customHeight="1" x14ac:dyDescent="0.3">
      <c r="A989" s="27" t="s">
        <v>19</v>
      </c>
      <c r="B989" s="27" t="s">
        <v>19</v>
      </c>
      <c r="C989" s="27" t="s">
        <v>19</v>
      </c>
      <c r="D989" s="28">
        <v>43111</v>
      </c>
      <c r="E989" s="29" t="s">
        <v>20</v>
      </c>
      <c r="F989" s="30">
        <v>1302999999.7779999</v>
      </c>
      <c r="G989" s="30">
        <v>1262180664.9975002</v>
      </c>
      <c r="H989" s="30">
        <f>SUMIF($B$989:$B$993,"section",H989:H993)</f>
        <v>2286808831.750001</v>
      </c>
      <c r="I989" s="30">
        <f>SUMIF($B$989:$B$993,"section",I989:I993)</f>
        <v>181161925.5</v>
      </c>
      <c r="J989" s="30">
        <f>SUMIF($B$989:$B$993,"section",J989:J993)</f>
        <v>2105646906.2500007</v>
      </c>
      <c r="K989" s="31">
        <f t="shared" si="108"/>
        <v>7.922040661412183E-2</v>
      </c>
    </row>
    <row r="990" spans="1:11" s="7" customFormat="1" ht="27.75" customHeight="1" x14ac:dyDescent="0.3">
      <c r="A990" s="33" t="s">
        <v>21</v>
      </c>
      <c r="B990" s="33" t="s">
        <v>21</v>
      </c>
      <c r="C990" s="33" t="s">
        <v>21</v>
      </c>
      <c r="D990" s="34">
        <v>4311111</v>
      </c>
      <c r="E990" s="45" t="s">
        <v>171</v>
      </c>
      <c r="F990" s="46">
        <v>1302999999.7779999</v>
      </c>
      <c r="G990" s="46">
        <v>1262180664.9975002</v>
      </c>
      <c r="H990" s="46">
        <f>SUMIF($B$991:$B$993,"article",H991:H993)</f>
        <v>2286808831.750001</v>
      </c>
      <c r="I990" s="46">
        <f>SUMIF($B$991:$B$993,"article",I991:I993)</f>
        <v>181161925.5</v>
      </c>
      <c r="J990" s="46">
        <f>SUMIF($B$991:$B$993,"article",J991:J993)</f>
        <v>2105646906.2500007</v>
      </c>
      <c r="K990" s="47">
        <f t="shared" si="108"/>
        <v>7.922040661412183E-2</v>
      </c>
    </row>
    <row r="991" spans="1:11" s="44" customFormat="1" ht="27.75" customHeight="1" x14ac:dyDescent="0.3">
      <c r="A991" s="38" t="s">
        <v>23</v>
      </c>
      <c r="B991" s="38" t="s">
        <v>23</v>
      </c>
      <c r="C991" s="39">
        <v>4311111</v>
      </c>
      <c r="D991" s="40">
        <v>1</v>
      </c>
      <c r="E991" s="41" t="s">
        <v>24</v>
      </c>
      <c r="F991" s="42">
        <v>1062817342.7579999</v>
      </c>
      <c r="G991" s="42">
        <v>1099817342.9975002</v>
      </c>
      <c r="H991" s="42">
        <v>1700817749.7500007</v>
      </c>
      <c r="I991" s="42">
        <v>180639191.5</v>
      </c>
      <c r="J991" s="42">
        <f>H991-I991</f>
        <v>1520178558.2500007</v>
      </c>
      <c r="K991" s="43">
        <f t="shared" si="108"/>
        <v>0.10620725914140521</v>
      </c>
    </row>
    <row r="992" spans="1:11" s="44" customFormat="1" ht="27.75" customHeight="1" x14ac:dyDescent="0.3">
      <c r="A992" s="38" t="s">
        <v>23</v>
      </c>
      <c r="B992" s="38" t="s">
        <v>23</v>
      </c>
      <c r="C992" s="39">
        <v>4311111</v>
      </c>
      <c r="D992" s="40">
        <v>2</v>
      </c>
      <c r="E992" s="41" t="s">
        <v>25</v>
      </c>
      <c r="F992" s="42">
        <v>240182657.02000001</v>
      </c>
      <c r="G992" s="42">
        <v>162363322</v>
      </c>
      <c r="H992" s="42">
        <v>585991082</v>
      </c>
      <c r="I992" s="42">
        <v>522734</v>
      </c>
      <c r="J992" s="42">
        <f>H992-I992</f>
        <v>585468348</v>
      </c>
      <c r="K992" s="43">
        <f t="shared" si="108"/>
        <v>8.9205111827964643E-4</v>
      </c>
    </row>
    <row r="993" spans="1:11" s="44" customFormat="1" ht="27.75" customHeight="1" x14ac:dyDescent="0.3">
      <c r="A993" s="38" t="s">
        <v>23</v>
      </c>
      <c r="B993" s="38" t="s">
        <v>23</v>
      </c>
      <c r="C993" s="39">
        <v>4311111</v>
      </c>
      <c r="D993" s="40">
        <v>7</v>
      </c>
      <c r="E993" s="41" t="s">
        <v>29</v>
      </c>
      <c r="F993" s="42">
        <v>0</v>
      </c>
      <c r="G993" s="42">
        <v>0</v>
      </c>
      <c r="H993" s="42">
        <v>0</v>
      </c>
      <c r="I993" s="42">
        <v>0</v>
      </c>
      <c r="J993" s="42">
        <f>H993-I993</f>
        <v>0</v>
      </c>
      <c r="K993" s="43">
        <f t="shared" si="108"/>
        <v>0</v>
      </c>
    </row>
    <row r="994" spans="1:11" s="7" customFormat="1" ht="27.75" customHeight="1" x14ac:dyDescent="0.3">
      <c r="A994" s="22" t="s">
        <v>16</v>
      </c>
      <c r="B994" s="22" t="s">
        <v>16</v>
      </c>
      <c r="C994" s="22" t="s">
        <v>16</v>
      </c>
      <c r="D994" s="50">
        <v>4411</v>
      </c>
      <c r="E994" s="51" t="s">
        <v>172</v>
      </c>
      <c r="F994" s="52">
        <v>35031200</v>
      </c>
      <c r="G994" s="52">
        <v>29701327.077500001</v>
      </c>
      <c r="H994" s="52">
        <f>SUMIF($B$989:$B$993,"chap",H995:H999)</f>
        <v>85421114.6417</v>
      </c>
      <c r="I994" s="52">
        <f>SUMIF($B$989:$B$993,"chap",I995:I999)</f>
        <v>4268402.4000000004</v>
      </c>
      <c r="J994" s="52">
        <f>SUMIF($B$989:$B$993,"chap",J995:J999)</f>
        <v>81152712.241699994</v>
      </c>
      <c r="K994" s="53">
        <f t="shared" si="108"/>
        <v>4.996893821748722E-2</v>
      </c>
    </row>
    <row r="995" spans="1:11" s="32" customFormat="1" ht="27.75" customHeight="1" x14ac:dyDescent="0.3">
      <c r="A995" s="27" t="s">
        <v>19</v>
      </c>
      <c r="B995" s="27" t="s">
        <v>19</v>
      </c>
      <c r="C995" s="27" t="s">
        <v>19</v>
      </c>
      <c r="D995" s="28">
        <v>44111</v>
      </c>
      <c r="E995" s="29" t="s">
        <v>20</v>
      </c>
      <c r="F995" s="30">
        <v>35031200</v>
      </c>
      <c r="G995" s="30">
        <v>29701327.077500001</v>
      </c>
      <c r="H995" s="30">
        <f>SUMIF($B$989:$B$993,"section",H995:H999)</f>
        <v>85421114.6417</v>
      </c>
      <c r="I995" s="30">
        <f>SUMIF($B$989:$B$993,"section",I995:I999)</f>
        <v>4268402.4000000004</v>
      </c>
      <c r="J995" s="30">
        <f>SUMIF($B$989:$B$993,"section",J995:J999)</f>
        <v>81152712.241699994</v>
      </c>
      <c r="K995" s="31">
        <f t="shared" si="108"/>
        <v>4.996893821748722E-2</v>
      </c>
    </row>
    <row r="996" spans="1:11" s="7" customFormat="1" ht="27.75" customHeight="1" x14ac:dyDescent="0.3">
      <c r="A996" s="33" t="s">
        <v>21</v>
      </c>
      <c r="B996" s="33" t="s">
        <v>21</v>
      </c>
      <c r="C996" s="33" t="s">
        <v>21</v>
      </c>
      <c r="D996" s="34">
        <v>4411111</v>
      </c>
      <c r="E996" s="45" t="s">
        <v>173</v>
      </c>
      <c r="F996" s="46">
        <v>35031200</v>
      </c>
      <c r="G996" s="46">
        <v>29701327.077500001</v>
      </c>
      <c r="H996" s="46">
        <f>SUMIF($B$991:$B$993,"article",H997:H999)</f>
        <v>85421114.6417</v>
      </c>
      <c r="I996" s="46">
        <f>SUMIF($B$991:$B$993,"article",I997:I999)</f>
        <v>4268402.4000000004</v>
      </c>
      <c r="J996" s="46">
        <f>SUMIF($B$991:$B$993,"article",J997:J999)</f>
        <v>81152712.241699994</v>
      </c>
      <c r="K996" s="47">
        <f t="shared" si="108"/>
        <v>4.996893821748722E-2</v>
      </c>
    </row>
    <row r="997" spans="1:11" s="44" customFormat="1" ht="30.75" customHeight="1" x14ac:dyDescent="0.3">
      <c r="A997" s="38" t="s">
        <v>23</v>
      </c>
      <c r="B997" s="38" t="s">
        <v>23</v>
      </c>
      <c r="C997" s="39">
        <v>4411111</v>
      </c>
      <c r="D997" s="40">
        <v>1</v>
      </c>
      <c r="E997" s="41" t="s">
        <v>24</v>
      </c>
      <c r="F997" s="42">
        <v>20063858.329999998</v>
      </c>
      <c r="G997" s="42">
        <v>17265627.077500001</v>
      </c>
      <c r="H997" s="42">
        <v>43687227.098000005</v>
      </c>
      <c r="I997" s="42">
        <v>2620230</v>
      </c>
      <c r="J997" s="42">
        <f>H997-I997</f>
        <v>41066997.098000005</v>
      </c>
      <c r="K997" s="43">
        <f t="shared" si="108"/>
        <v>5.9977027018040099E-2</v>
      </c>
    </row>
    <row r="998" spans="1:11" s="44" customFormat="1" ht="27.75" customHeight="1" x14ac:dyDescent="0.3">
      <c r="A998" s="38" t="s">
        <v>23</v>
      </c>
      <c r="B998" s="38" t="s">
        <v>23</v>
      </c>
      <c r="C998" s="39">
        <v>4411111</v>
      </c>
      <c r="D998" s="40">
        <v>2</v>
      </c>
      <c r="E998" s="41" t="s">
        <v>25</v>
      </c>
      <c r="F998" s="42">
        <v>14967341.67</v>
      </c>
      <c r="G998" s="42">
        <v>12435700</v>
      </c>
      <c r="H998" s="42">
        <v>41733887.543699995</v>
      </c>
      <c r="I998" s="42">
        <v>1648172.4</v>
      </c>
      <c r="J998" s="42">
        <f>H998-I998</f>
        <v>40085715.143699996</v>
      </c>
      <c r="K998" s="43">
        <f t="shared" si="108"/>
        <v>3.9492424430247031E-2</v>
      </c>
    </row>
    <row r="999" spans="1:11" s="44" customFormat="1" ht="27.75" customHeight="1" x14ac:dyDescent="0.3">
      <c r="A999" s="38" t="s">
        <v>23</v>
      </c>
      <c r="B999" s="38" t="s">
        <v>23</v>
      </c>
      <c r="C999" s="39">
        <v>4411111</v>
      </c>
      <c r="D999" s="40">
        <v>7</v>
      </c>
      <c r="E999" s="41" t="s">
        <v>29</v>
      </c>
      <c r="F999" s="42">
        <v>0</v>
      </c>
      <c r="G999" s="42">
        <v>0</v>
      </c>
      <c r="H999" s="42">
        <v>0</v>
      </c>
      <c r="I999" s="42">
        <v>0</v>
      </c>
      <c r="J999" s="42">
        <f>H999-I999</f>
        <v>0</v>
      </c>
      <c r="K999" s="43">
        <f t="shared" si="108"/>
        <v>0</v>
      </c>
    </row>
  </sheetData>
  <autoFilter ref="A2:K999"/>
  <mergeCells count="8">
    <mergeCell ref="J2:J3"/>
    <mergeCell ref="K2:K3"/>
    <mergeCell ref="D2:D3"/>
    <mergeCell ref="E2:E3"/>
    <mergeCell ref="F2:F3"/>
    <mergeCell ref="G2:G3"/>
    <mergeCell ref="H2:H3"/>
    <mergeCell ref="I2:I3"/>
  </mergeCells>
  <conditionalFormatting sqref="E989 D978:D980 E979 D968:D970 E969 D958:D960 E959 D949 D941 D933 D923:D931 E924 D914 D906 D896:D898 E897 D886:D888 E887 D877 D874 D871 D867 D864 D861 D853 D851 D848:D849 D839 D831 D809 D805 D803 D795 D787 D779 D770:D771 D763 D755 D747 D739 D729:D731 E730 D711:D712 E712 D702 D692:D694 E693 D684 D674:D676 E675 D664 D661 D656 D653:E653 D646:D648 E647 D643 D635 D627 D619 D611 D601:D603 E602 D597 D589 D586:E586 D581 D573 D570:E570 D563:D565 E564 D326:E327 D322 D312:D315 E305 D302:D307 D296 D270:D272 E271 D266 D262 D258 D255:E255 D251:E251 D248:D250 D242 D236:D240 D228 D224 D216 D215:E215 D208 D200 D192 D184 D181:D182 D168:D179 E125 D123:D134 D117:E122 D115:D116 D112:E114 D107:D111 D105:E106 D84:D104 D61:E61 E46 D23:D60 D18:E22 D6:D17 D142:D166 D62:D82 A860:E860 A870:D870 A887:C887 A897:C897 A924:C924 A959:C959 A969:C969 A979:C979 A989:C989 D988:D990 A995:C995 C988 C978 C968 C958 C923 C896 C886 A167:E167 C859:D859 A814:C814 A507:E507 A537:E537 A730:C730 A712:C712 A693:C693 A675:C675 A647:C647 A602:C602 A564:C564 A241:E241 A328:E328 A374:E374 A384:E384 A402:E402 A420:E420 A448:E448 A493:E493 A305:C305 A271:C271 A125:C125 A46:C46 A8:C8 A83:E83 C994 E10:E16 E23:E24 E26:E32 E34:E40 E42:E44 E48:E54 E56:E60 E62 E64:E66 E68:E70 E72:E80 E82 E85:E91 E93:E99 E101:E104 E107 E109:E111 E115 E123 E127:E133 D135:E141 E143:E149 E151:E157 E159:E165 E169:E175 E177:E183 E185:E191 E193:E199 E201:E207 E209:E214 E217:E223 E225:E227 E229:E231 E243:E249 E252:E254 E256:E257 E259:E261 E263:E269 E273:E279 E297:E303 E307:E313 E315:E321 E323:E325 D329:E357 D375:E383 D385:E401 D403:E419 D421:E447 D449:E492 D494:E506 D508:E527 D538:E545 E566:E569 E571:E572 E574:E580 E582:E585 E587:E588 E590:E596 E598:E600 E604:E610 E612:E618 E620:E626 E628:E634 E636:E642 E645 E649:E652 E654:E655 E657:E663 E665 E677:E683 E685:E691 E695:E701 E703:E709 E722:E728 E732:E738 E740:E746 E748:E754 E756:E762 E764:E770 E772:E778 E780:E786 E788:E794 E796:E802 E804 E806:E808 E810:E812 D813:E830 E832:E838 E840:E846 E850 E852 E854:E858 E863 E865:E866 E868:E870 E872:E873 E875:E876 E879 E889:E895 E899:E905 E907:E913 E915:E921 E926:E932 E934:E940 E942:E948 E950:E956 E961:E967 E971:E977 E981:E987 D991:E999 D2 D4 E236:E239 D554:E561 D366:E373 D532:E536 D721">
    <cfRule type="cellIs" dxfId="12" priority="13" stopIfTrue="1" operator="between">
      <formula>0</formula>
      <formula>10</formula>
    </cfRule>
  </conditionalFormatting>
  <conditionalFormatting sqref="E644">
    <cfRule type="cellIs" dxfId="11" priority="12" stopIfTrue="1" operator="between">
      <formula>0</formula>
      <formula>10</formula>
    </cfRule>
  </conditionalFormatting>
  <conditionalFormatting sqref="D232:E235">
    <cfRule type="cellIs" dxfId="10" priority="11" stopIfTrue="1" operator="between">
      <formula>0</formula>
      <formula>10</formula>
    </cfRule>
  </conditionalFormatting>
  <conditionalFormatting sqref="D286:D287 D280 E281:E287">
    <cfRule type="cellIs" dxfId="9" priority="10" stopIfTrue="1" operator="between">
      <formula>0</formula>
      <formula>10</formula>
    </cfRule>
  </conditionalFormatting>
  <conditionalFormatting sqref="D546:E553">
    <cfRule type="cellIs" dxfId="8" priority="9" stopIfTrue="1" operator="between">
      <formula>0</formula>
      <formula>10</formula>
    </cfRule>
  </conditionalFormatting>
  <conditionalFormatting sqref="D294:D295 D288 E289:E295">
    <cfRule type="cellIs" dxfId="7" priority="8" stopIfTrue="1" operator="between">
      <formula>0</formula>
      <formula>10</formula>
    </cfRule>
  </conditionalFormatting>
  <conditionalFormatting sqref="D883 D880:D881 E882 E884">
    <cfRule type="cellIs" dxfId="6" priority="7" stopIfTrue="1" operator="between">
      <formula>0</formula>
      <formula>10</formula>
    </cfRule>
  </conditionalFormatting>
  <conditionalFormatting sqref="D358:E365">
    <cfRule type="cellIs" dxfId="5" priority="6" stopIfTrue="1" operator="between">
      <formula>0</formula>
      <formula>10</formula>
    </cfRule>
  </conditionalFormatting>
  <conditionalFormatting sqref="D528:E531">
    <cfRule type="cellIs" dxfId="4" priority="5" stopIfTrue="1" operator="between">
      <formula>0</formula>
      <formula>10</formula>
    </cfRule>
  </conditionalFormatting>
  <conditionalFormatting sqref="E714:E720 D713">
    <cfRule type="cellIs" dxfId="3" priority="4" stopIfTrue="1" operator="between">
      <formula>0</formula>
      <formula>10</formula>
    </cfRule>
  </conditionalFormatting>
  <conditionalFormatting sqref="E862">
    <cfRule type="cellIs" dxfId="2" priority="3" stopIfTrue="1" operator="between">
      <formula>0</formula>
      <formula>10</formula>
    </cfRule>
  </conditionalFormatting>
  <conditionalFormatting sqref="E878">
    <cfRule type="cellIs" dxfId="1" priority="2" stopIfTrue="1" operator="between">
      <formula>0</formula>
      <formula>10</formula>
    </cfRule>
  </conditionalFormatting>
  <conditionalFormatting sqref="D671 D666 E667:E673">
    <cfRule type="cellIs" dxfId="0" priority="1" stopIfTrue="1" operator="between">
      <formula>0</formula>
      <formula>10</formula>
    </cfRule>
  </conditionalFormatting>
  <printOptions horizontalCentered="1"/>
  <pageMargins left="0" right="0" top="1.24" bottom="0.49803149600000002" header="0.18" footer="6.4960630000000005E-2"/>
  <pageSetup scale="65" orientation="portrait" r:id="rId1"/>
  <headerFooter>
    <oddHeader xml:space="preserve">&amp;C&amp;"-,Gras"&amp;14MINISTERE DE L'ECONOMIE ET DES FINANCES
DIRECTION GENERALE DU BUDGET
DEPENSES DE FONCTIONNEMENT EXECUTEES PAR SECTION ET ARTICLE
EXERCICE 2024-2025
DU 1ER AU 31 OCTOBRE  </oddHeader>
    <oddFooter>&amp;L&amp;F&amp;R&amp;P/&amp;N</oddFooter>
  </headerFooter>
  <rowBreaks count="1" manualBreakCount="1">
    <brk id="964" min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Section_Article</vt:lpstr>
      <vt:lpstr>Section_Article!ALINEA</vt:lpstr>
      <vt:lpstr>Section_Article!LIBELLE</vt:lpstr>
      <vt:lpstr>Section_Article!MENSUEL</vt:lpstr>
      <vt:lpstr>Section_Article!NOVEMBRE</vt:lpstr>
      <vt:lpstr>Section_Article!Print_Area</vt:lpstr>
      <vt:lpstr>Section_Article!Print_Titles</vt:lpstr>
      <vt:lpstr>Section_Article!SECTITRE</vt:lpstr>
      <vt:lpstr>Section_Article!TITRE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Vilsaint Georges</dc:creator>
  <cp:lastModifiedBy>Vilsaint Georges</cp:lastModifiedBy>
  <dcterms:created xsi:type="dcterms:W3CDTF">2024-11-17T00:52:27Z</dcterms:created>
  <dcterms:modified xsi:type="dcterms:W3CDTF">2024-11-17T02:16:05Z</dcterms:modified>
</cp:coreProperties>
</file>